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300"/>
  </bookViews>
  <sheets>
    <sheet name="Nacrt za 2024.g." sheetId="2" r:id="rId1"/>
  </sheets>
  <calcPr calcId="162913"/>
</workbook>
</file>

<file path=xl/calcChain.xml><?xml version="1.0" encoding="utf-8"?>
<calcChain xmlns="http://schemas.openxmlformats.org/spreadsheetml/2006/main">
  <c r="C151" i="2" l="1"/>
  <c r="C140" i="2"/>
  <c r="C107" i="2" l="1"/>
  <c r="C102" i="2"/>
  <c r="D160" i="2" l="1"/>
  <c r="D7" i="2"/>
  <c r="C7" i="2"/>
  <c r="E116" i="2" l="1"/>
  <c r="D393" i="2" l="1"/>
  <c r="D259" i="2" l="1"/>
  <c r="D140" i="2"/>
  <c r="D131" i="2"/>
  <c r="D107" i="2"/>
  <c r="E144" i="2"/>
  <c r="D366" i="2" l="1"/>
  <c r="D372" i="2"/>
  <c r="D377" i="2"/>
  <c r="D324" i="2" l="1"/>
  <c r="C324" i="2"/>
  <c r="D243" i="2" l="1"/>
  <c r="D235" i="2" s="1"/>
  <c r="E391" i="2" l="1"/>
  <c r="E390" i="2"/>
  <c r="D387" i="2"/>
  <c r="C387" i="2"/>
  <c r="C377" i="2"/>
  <c r="D310" i="2"/>
  <c r="C310" i="2"/>
  <c r="D232" i="2"/>
  <c r="C232" i="2"/>
  <c r="D416" i="2" l="1"/>
  <c r="C416" i="2"/>
  <c r="E146" i="2" l="1"/>
  <c r="E399" i="2" l="1"/>
  <c r="C393" i="2"/>
  <c r="E328" i="2" l="1"/>
  <c r="E395" i="2" l="1"/>
  <c r="E367" i="2"/>
  <c r="E368" i="2"/>
  <c r="E369" i="2"/>
  <c r="E370" i="2"/>
  <c r="E374" i="2"/>
  <c r="C372" i="2"/>
  <c r="E296" i="2"/>
  <c r="E297" i="2"/>
  <c r="E298" i="2"/>
  <c r="E299" i="2"/>
  <c r="E300" i="2"/>
  <c r="E301" i="2"/>
  <c r="C259" i="2"/>
  <c r="E288" i="2"/>
  <c r="E100" i="2"/>
  <c r="D99" i="2"/>
  <c r="C99" i="2"/>
  <c r="C98" i="2" s="1"/>
  <c r="E139" i="2"/>
  <c r="E138" i="2"/>
  <c r="D130" i="2"/>
  <c r="C131" i="2"/>
  <c r="E106" i="2"/>
  <c r="D102" i="2"/>
  <c r="E99" i="2" l="1"/>
  <c r="D98" i="2"/>
  <c r="C366" i="2"/>
  <c r="E397" i="2" l="1"/>
  <c r="E382" i="2"/>
  <c r="E379" i="2"/>
  <c r="E112" i="2"/>
  <c r="E114" i="2"/>
  <c r="E115" i="2"/>
  <c r="E117" i="2"/>
  <c r="D101" i="2"/>
  <c r="C101" i="2"/>
  <c r="E101" i="2" l="1"/>
  <c r="D26" i="2" l="1"/>
  <c r="C26" i="2"/>
  <c r="D419" i="2" l="1"/>
  <c r="D414" i="2" s="1"/>
  <c r="C419" i="2"/>
  <c r="C414" i="2" s="1"/>
  <c r="D305" i="2"/>
  <c r="C305" i="2"/>
  <c r="D157" i="2"/>
  <c r="C157" i="2"/>
  <c r="D32" i="2" l="1"/>
  <c r="C32" i="2"/>
  <c r="D18" i="2"/>
  <c r="C18" i="2"/>
  <c r="E420" i="2" l="1"/>
  <c r="E394" i="2"/>
  <c r="E396" i="2"/>
  <c r="E400" i="2"/>
  <c r="E401" i="2"/>
  <c r="E402" i="2"/>
  <c r="E403" i="2"/>
  <c r="E404" i="2"/>
  <c r="E405" i="2"/>
  <c r="E407" i="2"/>
  <c r="E409" i="2"/>
  <c r="E411" i="2"/>
  <c r="E380" i="2"/>
  <c r="E383" i="2"/>
  <c r="E384" i="2"/>
  <c r="E378" i="2"/>
  <c r="E375" i="2"/>
  <c r="E373" i="2"/>
  <c r="E353" i="2"/>
  <c r="E344" i="2"/>
  <c r="E338" i="2"/>
  <c r="E332" i="2"/>
  <c r="E333" i="2"/>
  <c r="E334" i="2"/>
  <c r="E335" i="2"/>
  <c r="E326" i="2"/>
  <c r="E327" i="2"/>
  <c r="E329" i="2"/>
  <c r="E330" i="2"/>
  <c r="E331" i="2"/>
  <c r="E325" i="2"/>
  <c r="E312" i="2"/>
  <c r="E313" i="2"/>
  <c r="E314" i="2"/>
  <c r="E315" i="2"/>
  <c r="E316" i="2"/>
  <c r="E317" i="2"/>
  <c r="E318" i="2"/>
  <c r="E319" i="2"/>
  <c r="E311" i="2"/>
  <c r="E307" i="2"/>
  <c r="E308" i="2"/>
  <c r="E306" i="2"/>
  <c r="E261" i="2"/>
  <c r="E262" i="2"/>
  <c r="E263" i="2"/>
  <c r="E264" i="2"/>
  <c r="E265" i="2"/>
  <c r="E266" i="2"/>
  <c r="E267" i="2"/>
  <c r="E268" i="2"/>
  <c r="E269" i="2"/>
  <c r="E270" i="2"/>
  <c r="E271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9" i="2"/>
  <c r="E290" i="2"/>
  <c r="E260" i="2"/>
  <c r="E257" i="2"/>
  <c r="E256" i="2"/>
  <c r="E251" i="2"/>
  <c r="E253" i="2"/>
  <c r="E250" i="2"/>
  <c r="E244" i="2"/>
  <c r="E245" i="2"/>
  <c r="E246" i="2"/>
  <c r="E247" i="2"/>
  <c r="E248" i="2"/>
  <c r="E249" i="2"/>
  <c r="E237" i="2"/>
  <c r="E238" i="2"/>
  <c r="E239" i="2"/>
  <c r="E241" i="2"/>
  <c r="E242" i="2"/>
  <c r="E236" i="2"/>
  <c r="E228" i="2"/>
  <c r="E229" i="2"/>
  <c r="E230" i="2"/>
  <c r="E227" i="2"/>
  <c r="E216" i="2"/>
  <c r="E217" i="2"/>
  <c r="E218" i="2"/>
  <c r="E219" i="2"/>
  <c r="E220" i="2"/>
  <c r="E222" i="2"/>
  <c r="E223" i="2"/>
  <c r="E224" i="2"/>
  <c r="E215" i="2"/>
  <c r="E205" i="2"/>
  <c r="E206" i="2"/>
  <c r="E207" i="2"/>
  <c r="E208" i="2"/>
  <c r="E209" i="2"/>
  <c r="E210" i="2"/>
  <c r="E211" i="2"/>
  <c r="E212" i="2"/>
  <c r="E204" i="2"/>
  <c r="E200" i="2"/>
  <c r="E201" i="2"/>
  <c r="E198" i="2"/>
  <c r="E190" i="2"/>
  <c r="E191" i="2"/>
  <c r="E192" i="2"/>
  <c r="E193" i="2"/>
  <c r="E194" i="2"/>
  <c r="E195" i="2"/>
  <c r="E189" i="2"/>
  <c r="E183" i="2"/>
  <c r="E184" i="2"/>
  <c r="E182" i="2"/>
  <c r="E174" i="2"/>
  <c r="E175" i="2"/>
  <c r="E176" i="2"/>
  <c r="E177" i="2"/>
  <c r="E173" i="2"/>
  <c r="E170" i="2"/>
  <c r="E169" i="2"/>
  <c r="D51" i="2" l="1"/>
  <c r="C51" i="2"/>
  <c r="E141" i="2"/>
  <c r="E142" i="2"/>
  <c r="E143" i="2"/>
  <c r="E145" i="2"/>
  <c r="E132" i="2"/>
  <c r="E133" i="2"/>
  <c r="E134" i="2"/>
  <c r="E135" i="2"/>
  <c r="E136" i="2"/>
  <c r="E137" i="2"/>
  <c r="E128" i="2"/>
  <c r="E123" i="2"/>
  <c r="E103" i="2"/>
  <c r="E104" i="2"/>
  <c r="E108" i="2"/>
  <c r="E109" i="2"/>
  <c r="E110" i="2"/>
  <c r="E111" i="2"/>
  <c r="E118" i="2"/>
  <c r="E89" i="2"/>
  <c r="E90" i="2"/>
  <c r="E91" i="2"/>
  <c r="E88" i="2"/>
  <c r="E86" i="2"/>
  <c r="E85" i="2"/>
  <c r="E78" i="2"/>
  <c r="E79" i="2"/>
  <c r="E80" i="2"/>
  <c r="E81" i="2"/>
  <c r="E83" i="2"/>
  <c r="E77" i="2"/>
  <c r="E75" i="2"/>
  <c r="E74" i="2"/>
  <c r="E63" i="2"/>
  <c r="E64" i="2"/>
  <c r="E65" i="2"/>
  <c r="E66" i="2"/>
  <c r="E67" i="2"/>
  <c r="E68" i="2"/>
  <c r="E69" i="2"/>
  <c r="E70" i="2"/>
  <c r="E71" i="2"/>
  <c r="E72" i="2"/>
  <c r="E61" i="2"/>
  <c r="E60" i="2"/>
  <c r="E58" i="2"/>
  <c r="E57" i="2"/>
  <c r="E53" i="2"/>
  <c r="E54" i="2"/>
  <c r="E52" i="2"/>
  <c r="E42" i="2" l="1"/>
  <c r="E43" i="2"/>
  <c r="E41" i="2"/>
  <c r="E34" i="2"/>
  <c r="E35" i="2"/>
  <c r="E36" i="2"/>
  <c r="E37" i="2"/>
  <c r="E38" i="2"/>
  <c r="E33" i="2"/>
  <c r="E20" i="2"/>
  <c r="E21" i="2"/>
  <c r="E22" i="2"/>
  <c r="E23" i="2"/>
  <c r="E24" i="2"/>
  <c r="E19" i="2"/>
  <c r="C355" i="2" l="1"/>
  <c r="C352" i="2"/>
  <c r="C347" i="2"/>
  <c r="C343" i="2"/>
  <c r="C340" i="2"/>
  <c r="C337" i="2"/>
  <c r="C255" i="2"/>
  <c r="C243" i="2"/>
  <c r="C235" i="2" s="1"/>
  <c r="C226" i="2"/>
  <c r="C214" i="2"/>
  <c r="C203" i="2"/>
  <c r="C197" i="2"/>
  <c r="C188" i="2"/>
  <c r="C181" i="2"/>
  <c r="C179" i="2" s="1"/>
  <c r="C172" i="2"/>
  <c r="C168" i="2"/>
  <c r="C155" i="2"/>
  <c r="C153" i="2" s="1"/>
  <c r="C127" i="2"/>
  <c r="C120" i="2"/>
  <c r="C96" i="2" s="1"/>
  <c r="C94" i="2"/>
  <c r="C92" i="2"/>
  <c r="C87" i="2"/>
  <c r="C84" i="2"/>
  <c r="C76" i="2"/>
  <c r="C73" i="2"/>
  <c r="C62" i="2"/>
  <c r="C59" i="2"/>
  <c r="C45" i="2"/>
  <c r="C40" i="2"/>
  <c r="C15" i="2"/>
  <c r="C12" i="2"/>
  <c r="C186" i="2" l="1"/>
  <c r="C350" i="2"/>
  <c r="C303" i="2"/>
  <c r="C56" i="2"/>
  <c r="C49" i="2" s="1"/>
  <c r="C364" i="2"/>
  <c r="C362" i="2" s="1"/>
  <c r="C130" i="2"/>
  <c r="C125" i="2" s="1"/>
  <c r="C166" i="2"/>
  <c r="C10" i="2"/>
  <c r="E324" i="2"/>
  <c r="E372" i="2"/>
  <c r="E393" i="2"/>
  <c r="E107" i="2"/>
  <c r="D155" i="2"/>
  <c r="D153" i="2" s="1"/>
  <c r="E131" i="2"/>
  <c r="E140" i="2"/>
  <c r="C360" i="2" l="1"/>
  <c r="C422" i="2" s="1"/>
  <c r="C160" i="2"/>
  <c r="E130" i="2"/>
  <c r="D127" i="2"/>
  <c r="E127" i="2" s="1"/>
  <c r="D120" i="2"/>
  <c r="D96" i="2" s="1"/>
  <c r="D73" i="2"/>
  <c r="E73" i="2" s="1"/>
  <c r="D62" i="2"/>
  <c r="E62" i="2" s="1"/>
  <c r="D59" i="2"/>
  <c r="E59" i="2" s="1"/>
  <c r="E51" i="2"/>
  <c r="D40" i="2"/>
  <c r="E40" i="2" s="1"/>
  <c r="E32" i="2"/>
  <c r="E18" i="2"/>
  <c r="E120" i="2" l="1"/>
  <c r="D125" i="2"/>
  <c r="E125" i="2" s="1"/>
  <c r="D168" i="2"/>
  <c r="E168" i="2" s="1"/>
  <c r="D172" i="2"/>
  <c r="E172" i="2" s="1"/>
  <c r="D181" i="2"/>
  <c r="D179" i="2" s="1"/>
  <c r="D188" i="2"/>
  <c r="E188" i="2" s="1"/>
  <c r="D197" i="2"/>
  <c r="E197" i="2" s="1"/>
  <c r="D203" i="2"/>
  <c r="E203" i="2" s="1"/>
  <c r="D214" i="2"/>
  <c r="E214" i="2" s="1"/>
  <c r="D226" i="2"/>
  <c r="E226" i="2" s="1"/>
  <c r="D255" i="2"/>
  <c r="E255" i="2" s="1"/>
  <c r="E259" i="2"/>
  <c r="E305" i="2"/>
  <c r="E310" i="2"/>
  <c r="D337" i="2"/>
  <c r="D340" i="2"/>
  <c r="D343" i="2"/>
  <c r="E343" i="2" s="1"/>
  <c r="D347" i="2"/>
  <c r="D352" i="2"/>
  <c r="E352" i="2" s="1"/>
  <c r="D355" i="2"/>
  <c r="E366" i="2"/>
  <c r="E377" i="2"/>
  <c r="E387" i="2"/>
  <c r="E419" i="2"/>
  <c r="E337" i="2" l="1"/>
  <c r="D303" i="2"/>
  <c r="E243" i="2"/>
  <c r="E179" i="2"/>
  <c r="E181" i="2"/>
  <c r="D350" i="2"/>
  <c r="E350" i="2" s="1"/>
  <c r="E303" i="2"/>
  <c r="D166" i="2"/>
  <c r="E166" i="2" s="1"/>
  <c r="E235" i="2" l="1"/>
  <c r="D186" i="2"/>
  <c r="E186" i="2" s="1"/>
  <c r="E102" i="2"/>
  <c r="E96" i="2" l="1"/>
  <c r="E98" i="2"/>
  <c r="D364" i="2"/>
  <c r="E364" i="2" s="1"/>
  <c r="D84" i="2" l="1"/>
  <c r="E84" i="2" s="1"/>
  <c r="D94" i="2" l="1"/>
  <c r="D45" i="2" l="1"/>
  <c r="D12" i="2" l="1"/>
  <c r="D15" i="2" l="1"/>
  <c r="D10" i="2" s="1"/>
  <c r="E10" i="2" s="1"/>
  <c r="D76" i="2" l="1"/>
  <c r="E76" i="2" s="1"/>
  <c r="D360" i="2" l="1"/>
  <c r="E360" i="2" s="1"/>
  <c r="D362" i="2" l="1"/>
  <c r="E362" i="2" s="1"/>
  <c r="E414" i="2"/>
  <c r="D92" i="2"/>
  <c r="E92" i="2" s="1"/>
  <c r="D87" i="2"/>
  <c r="E87" i="2" s="1"/>
  <c r="D56" i="2" l="1"/>
  <c r="D422" i="2"/>
  <c r="E422" i="2" l="1"/>
  <c r="C430" i="2"/>
  <c r="D49" i="2"/>
  <c r="D151" i="2" s="1"/>
  <c r="E151" i="2" s="1"/>
  <c r="E56" i="2"/>
  <c r="E49" i="2" l="1"/>
  <c r="E160" i="2" l="1"/>
  <c r="C429" i="2"/>
  <c r="C431" i="2" s="1"/>
</calcChain>
</file>

<file path=xl/sharedStrings.xml><?xml version="1.0" encoding="utf-8"?>
<sst xmlns="http://schemas.openxmlformats.org/spreadsheetml/2006/main" count="599" uniqueCount="448">
  <si>
    <t>Opis ekonomskog koda</t>
  </si>
  <si>
    <t>PRIHODI OD POREZA</t>
  </si>
  <si>
    <t>Porezi na dobit pojedinaca i poduzeća</t>
  </si>
  <si>
    <t>Porez na imovinu</t>
  </si>
  <si>
    <t>Porez na imovinu od fizičkih osoba</t>
  </si>
  <si>
    <t>Porez na imovinu od pravnih osoba</t>
  </si>
  <si>
    <t>Porez na imovinu za motorna vozila</t>
  </si>
  <si>
    <t>Porez na naslijeđe i darove</t>
  </si>
  <si>
    <t>Porez na promet nepokretnosti fizičkih osoba</t>
  </si>
  <si>
    <t>Porez na promet nepokretnosti pravnih osoba</t>
  </si>
  <si>
    <t>Porez na dohodak</t>
  </si>
  <si>
    <t>Prihodi od poreza na dohodak fizičkih osoba od nesamostalne djelatnosti</t>
  </si>
  <si>
    <t>Prihodi od poreza na dohodak fizičkih osoba od samostalne djelatnosti</t>
  </si>
  <si>
    <t>Prihodi od poreza na dohodak fizičkih osoba na dobitak od nagradnih igara i igara na sreću</t>
  </si>
  <si>
    <t>Prihodi od poreza na dohodak od drugih samostalnih djelatnosti iz čl.12.</t>
  </si>
  <si>
    <t>Prihodi od poreza na dohodak po konačnom obračunu</t>
  </si>
  <si>
    <t>Prihodi od neizravnih poreza</t>
  </si>
  <si>
    <t>Prihodi od neizravnih poreza koji pripadaju JLS</t>
  </si>
  <si>
    <t>Ostali porezi</t>
  </si>
  <si>
    <t>Prihodi od davanja prava na eksploataciju prirodnih resursa</t>
  </si>
  <si>
    <t>Prihodi od iznajmljivanja poslovnih prostora i ostale materijalne imovine</t>
  </si>
  <si>
    <t>Naknade i pristojbe i prihodi od pružanja javnih usluga</t>
  </si>
  <si>
    <t>Općinske administrativne pristojbe</t>
  </si>
  <si>
    <t>Kantonalne komunalne pristojbe</t>
  </si>
  <si>
    <t>Općinske komunalne pristojbe</t>
  </si>
  <si>
    <t>Komunalne naknade i pristojbe</t>
  </si>
  <si>
    <t>Naknade za osiguranje od požara</t>
  </si>
  <si>
    <t>Naknade za korištenje građevinskog zemljišta</t>
  </si>
  <si>
    <t>Prihodi od katastra (građevinske i urbanističke dozvole)</t>
  </si>
  <si>
    <t>Prihodi od gospodarstva</t>
  </si>
  <si>
    <t>Ostali prihodi</t>
  </si>
  <si>
    <t>Prihodi od športke dvorane na Trosci</t>
  </si>
  <si>
    <t>Prihodi od povjerenstva za procjenu vrijednosti nekretnina</t>
  </si>
  <si>
    <t>Naknada za korištenje državnih šuma</t>
  </si>
  <si>
    <t>Naknade za zakup javnih površina od kafea, restorana, kioska i tržnica</t>
  </si>
  <si>
    <t>Ostale proračunske naknade i pristojbe</t>
  </si>
  <si>
    <t>Posebna vodna naknada za zaštitu voda za trans.sred.</t>
  </si>
  <si>
    <t>Posebna vodna naknada za zaštitu voda</t>
  </si>
  <si>
    <t>Posebna vodna naknada za korištenje površinskih i podzemnih voda za javnu vodoopskrbu</t>
  </si>
  <si>
    <t>Posebna vodna naknada za korištenje površinskih i podzemnih voda flaš.vode</t>
  </si>
  <si>
    <t>Posebna vodna naknada za korištenje površinskih i podzemnih voda za industrijske procese</t>
  </si>
  <si>
    <t>Opća vodna naknada</t>
  </si>
  <si>
    <t>Vodne naknade</t>
  </si>
  <si>
    <t>Naknada za upotrebu cesta za vozila pravnih osoba</t>
  </si>
  <si>
    <t>Naknada za upotrebu cesta za vozila građana</t>
  </si>
  <si>
    <t>Cestovne naknade</t>
  </si>
  <si>
    <t>Uplaćene refundacije bolovanja iz ranijih godina</t>
  </si>
  <si>
    <t>Ostale neplanirane uplate</t>
  </si>
  <si>
    <t>Tekući transferi (transferi i donacije)</t>
  </si>
  <si>
    <t>Primljeni tekući transferi od ostalih razina vlasti</t>
  </si>
  <si>
    <t>Primljeni tekući transferi od Federacije</t>
  </si>
  <si>
    <t>Primljeni tekući transferi od kantona</t>
  </si>
  <si>
    <t>Donacije</t>
  </si>
  <si>
    <t>Kapitalni transferi</t>
  </si>
  <si>
    <t>Kapitalni transferi od ostalih razina vlasti</t>
  </si>
  <si>
    <t>Primljeni kapitalni transfer od Federacije</t>
  </si>
  <si>
    <t>Primljni kapitalni transfer od kantona</t>
  </si>
  <si>
    <t>Ukupno proračunski  prihodi i kapitalni transferi</t>
  </si>
  <si>
    <t>Kapitalni primici</t>
  </si>
  <si>
    <t>Kapitalni primici od prodaje stalnih sredstava</t>
  </si>
  <si>
    <t>Primici od prodaje zemljišta</t>
  </si>
  <si>
    <t>Ukupno proračunski prihodi, kapitalni transferi i kapitalni primici:</t>
  </si>
  <si>
    <t>I.) OPĆI DIO</t>
  </si>
  <si>
    <t>A- PRIHODI</t>
  </si>
  <si>
    <t>B- RASHODI</t>
  </si>
  <si>
    <t>Plaće i naknade troškova zaposlenih</t>
  </si>
  <si>
    <t>Naknade  troškova zaposlenih</t>
  </si>
  <si>
    <t>Naknade za prijevoz s posla i na posao</t>
  </si>
  <si>
    <t>Naknade za slučaj smrti užeg člana obitelji</t>
  </si>
  <si>
    <t>Doprinosi poslodavaca i ostali doprinosi</t>
  </si>
  <si>
    <t>Doprinosi poslodavaca</t>
  </si>
  <si>
    <t>Izdaci za meterijal, sitni inventar i usluge</t>
  </si>
  <si>
    <t>Putni troškovi</t>
  </si>
  <si>
    <t>Troškovi cestarina i parkiranja vozila</t>
  </si>
  <si>
    <t>Bruto plaće i naknade plaća</t>
  </si>
  <si>
    <t>Izdaci za energiju</t>
  </si>
  <si>
    <t>Izdaci za električnu energiju</t>
  </si>
  <si>
    <t>Izdaci za komunikaciju  i komunalne usluge</t>
  </si>
  <si>
    <t>Izdaci za telefon, telefaks i teleks</t>
  </si>
  <si>
    <t>Izdaci za internet</t>
  </si>
  <si>
    <t>Izdaci za mobilni telefon</t>
  </si>
  <si>
    <t>Poštanske usluge</t>
  </si>
  <si>
    <t>Izdaci za vodu i kanalizaciju</t>
  </si>
  <si>
    <t>Izdaci za usluge odvoza smeća</t>
  </si>
  <si>
    <t>Izdaci za usluge osiguranja</t>
  </si>
  <si>
    <t>Usluge deratizacije</t>
  </si>
  <si>
    <t>Nabava materijala sitnog inventara</t>
  </si>
  <si>
    <t>Izdaci za obrasce i papir</t>
  </si>
  <si>
    <t>Izdaci za kompjutorski materijal</t>
  </si>
  <si>
    <t>Sitni inventar</t>
  </si>
  <si>
    <t>Uredski materijal</t>
  </si>
  <si>
    <t>Materijal za čišćenje</t>
  </si>
  <si>
    <t>Matične knjige i ostali obrasci</t>
  </si>
  <si>
    <t xml:space="preserve">Benzin  </t>
  </si>
  <si>
    <t>Dizel</t>
  </si>
  <si>
    <t>Izdaci za usluge prijevoza i goriva</t>
  </si>
  <si>
    <t>Izdaci za tekuće održavanje</t>
  </si>
  <si>
    <t>Materijal za popravak i održavanje zgrada</t>
  </si>
  <si>
    <t>Materijal za popravak i održavanje vozila</t>
  </si>
  <si>
    <t>Materijal za održavanje ulične rasvjete</t>
  </si>
  <si>
    <t>Usluge popravka i održavanja vozila</t>
  </si>
  <si>
    <t>Usluge zimskog održavanja lokalnih puteva</t>
  </si>
  <si>
    <t>Usluge održavanja sportske dvorane</t>
  </si>
  <si>
    <t>Izdaci za sredstva civilne zaštite</t>
  </si>
  <si>
    <t>Izdaci bankovnih usluga</t>
  </si>
  <si>
    <t>Ugovorene i  druge posebne usluge</t>
  </si>
  <si>
    <t>Usluge medija</t>
  </si>
  <si>
    <t>Usluge tiskanja</t>
  </si>
  <si>
    <t>Usluge reprezentacije</t>
  </si>
  <si>
    <t>Usluge za obilježavanje dana Općine</t>
  </si>
  <si>
    <t>Usluge objavljivanja tendera i oglasa</t>
  </si>
  <si>
    <t>Usluge stručnog obrazovanja</t>
  </si>
  <si>
    <t>Pravne usluge</t>
  </si>
  <si>
    <t>Izdaci za hardverske i softverske usluge</t>
  </si>
  <si>
    <t>Troškovi vještačenja, svjedoka i sudaca</t>
  </si>
  <si>
    <t>Primarna opća zdravstvena zaštita- mrtvozorstvo</t>
  </si>
  <si>
    <t>Izdaci za naknade općinskim vijećnicima i predsjedniku OV</t>
  </si>
  <si>
    <t>Porez na dohodak od drugih samostalnih djelatnosti</t>
  </si>
  <si>
    <t>Ostale nespomenute usluge i dadžbine</t>
  </si>
  <si>
    <t>Izdaci za RTV Herceg Bosne</t>
  </si>
  <si>
    <t>Tekući transferi drugim razinama vlasti</t>
  </si>
  <si>
    <t>Transfer za kulturu</t>
  </si>
  <si>
    <t>Transfer za  sport</t>
  </si>
  <si>
    <t>Tekući transferi pojedincima</t>
  </si>
  <si>
    <t>Novčana pomoć nezaposlenim</t>
  </si>
  <si>
    <t>Ostale isplate pojedinaca iz mat.soc.sig ( porodilje)</t>
  </si>
  <si>
    <t>Isplate stipendija</t>
  </si>
  <si>
    <t>Tekući transfer neprofitnim organizacijama</t>
  </si>
  <si>
    <t>Tekući transfer za parlamentarne političke stranke</t>
  </si>
  <si>
    <t>Tekući transfer udruženjima građana</t>
  </si>
  <si>
    <t>Tekući transfer za Poljoprivrednu zadrugu Kreševo</t>
  </si>
  <si>
    <t>Ostali transferi neprofitnim organizacijama</t>
  </si>
  <si>
    <t>Drugi tekući rashodi</t>
  </si>
  <si>
    <t>Povrat više ili pogrešno uplaćenih sredstava</t>
  </si>
  <si>
    <t xml:space="preserve"> Izdaci za kamate</t>
  </si>
  <si>
    <t>Izdaci za inozemne kamate</t>
  </si>
  <si>
    <t>Kamate na domaće pozajmljivanje</t>
  </si>
  <si>
    <t>Ukupno proračunski rashodi</t>
  </si>
  <si>
    <t>Kapitalni izdaci</t>
  </si>
  <si>
    <t>Izdaci za nabavu stalnih sredstava</t>
  </si>
  <si>
    <t>Nabava zemljišta, šuma i višegodišnjih zasada</t>
  </si>
  <si>
    <t>Nabava građevina</t>
  </si>
  <si>
    <t>Nabava opreme</t>
  </si>
  <si>
    <t>Namještaj</t>
  </si>
  <si>
    <t>Studije izvodljivosti, projektne pripreme i projektiranja</t>
  </si>
  <si>
    <t>Nabava stalnih sredstava  u obliku prava</t>
  </si>
  <si>
    <t>Rekonstrukcija i investicijsko održavanje</t>
  </si>
  <si>
    <t>Izdaci otplate dugova</t>
  </si>
  <si>
    <t>Otplate domaćeg pozajmljivanja</t>
  </si>
  <si>
    <t>Ukupno proračunski rashodi i kapitalni izdaci:</t>
  </si>
  <si>
    <t>Pokriće deficita</t>
  </si>
  <si>
    <t>NEPOREZNI PRIHODI</t>
  </si>
  <si>
    <t>Naknade za vršenje usluga iz oblasti premjera i katastra</t>
  </si>
  <si>
    <t>Naknade za korištenje premjera i katastra</t>
  </si>
  <si>
    <t>722449-1</t>
  </si>
  <si>
    <t>722449-2</t>
  </si>
  <si>
    <t>722449-6</t>
  </si>
  <si>
    <t>722449-7</t>
  </si>
  <si>
    <t>722449-8</t>
  </si>
  <si>
    <t>Primljeni kapitalni transferi od ino.vlada i međ.org.</t>
  </si>
  <si>
    <t>Primljeni kapitalni trasferi od ino.vlada (RH)</t>
  </si>
  <si>
    <t>613724-1</t>
  </si>
  <si>
    <t>613914-1</t>
  </si>
  <si>
    <t>613914-2</t>
  </si>
  <si>
    <t>613971-1</t>
  </si>
  <si>
    <t>613991-6</t>
  </si>
  <si>
    <t>Regres za godišnji odmor</t>
  </si>
  <si>
    <t xml:space="preserve">Izdaci za pelet </t>
  </si>
  <si>
    <t>613991-3</t>
  </si>
  <si>
    <t>Izdaci za razvoj turizma</t>
  </si>
  <si>
    <t>Tekući transfer  Crvenom križu Kreševo</t>
  </si>
  <si>
    <t>Tekući transfer DVD-u Kreševo</t>
  </si>
  <si>
    <t>Tekući transfer vjerskim zajednicama</t>
  </si>
  <si>
    <t>821631-6</t>
  </si>
  <si>
    <t>Prihodi od poreza na dohodak fizičkih osoba od imovine i imovinskih prava</t>
  </si>
  <si>
    <t>Naknada iz funkcije premije osiguranja od autoodgovornosti za vatrogasne jedinica</t>
  </si>
  <si>
    <t>Registracija motornih vozila</t>
  </si>
  <si>
    <t>Izdaci za prijevoz ljudi</t>
  </si>
  <si>
    <t>Troškovi proslava i obilježavanja važnijih događaja</t>
  </si>
  <si>
    <t>Doprinos za MIO od drugih samostalnih djelatnosti</t>
  </si>
  <si>
    <t>Prihodi od neizravnih poreza koji pripadaju Direkciji za ceste</t>
  </si>
  <si>
    <t>Posebna naknada na dohod. za zaštitu od prir. i drugih nepogoda</t>
  </si>
  <si>
    <t>%
ostvar.</t>
  </si>
  <si>
    <t>Ek. kod</t>
  </si>
  <si>
    <t>Doprinos za zdrav. osiguranje od drugih samost. djelatnosti</t>
  </si>
  <si>
    <t>Ostali izdaci za druge samost. djelatnosti i povr.samos.rada</t>
  </si>
  <si>
    <t>Posebna nak.za zaštitu od prir. i drugih nepogoda - neto plaće</t>
  </si>
  <si>
    <t>Posebna nak.za zaštitu od prir. i dr. nepogoda -dr.sam.djelat.</t>
  </si>
  <si>
    <t>Nak.za vatrog. jedinice iz premije osigur. imovine od požara</t>
  </si>
  <si>
    <t>Posebne naknade za zaštitu od prir. i dr. nepogoda</t>
  </si>
  <si>
    <t>Primici od prodaje stalnih sredstava</t>
  </si>
  <si>
    <t>Naknade za topli obrok tijekom rada</t>
  </si>
  <si>
    <t>Izdaci za usluge održavanja čistoće</t>
  </si>
  <si>
    <t>Izdaci osiguranja, bankovnih usluga i usluga pl.prometa</t>
  </si>
  <si>
    <t>Izdaci po osnovu ugovora o djelu</t>
  </si>
  <si>
    <t>Kamate na pozajmljivanje od domaćih financijskih institucija Razvojna Banka</t>
  </si>
  <si>
    <t>Kapitalni infrastrukturni projekti - Izgradnja deponije</t>
  </si>
  <si>
    <t>Prihodi od poduzetničkih aktivnosti i imovine i prihodi od pozitivnih tečajnih razlike</t>
  </si>
  <si>
    <t>%
izvrš.</t>
  </si>
  <si>
    <t>613991-2</t>
  </si>
  <si>
    <t>821631-8</t>
  </si>
  <si>
    <t>Kapitalni infrastrukturni projekti - Javna rasvjeta</t>
  </si>
  <si>
    <t>Usluge popravka i održavanja cesta i mostova (lokalnih)</t>
  </si>
  <si>
    <t>613991-5</t>
  </si>
  <si>
    <t>Izdaci za uređenje javnih površina</t>
  </si>
  <si>
    <t xml:space="preserve">Donacije od pravnih osoba </t>
  </si>
  <si>
    <t>Ostali transferi pojedincima</t>
  </si>
  <si>
    <t>Upotreba vlastitog automobila u službene svrhe</t>
  </si>
  <si>
    <t>Grantovi privatnim poduz.</t>
  </si>
  <si>
    <t>613724-3</t>
  </si>
  <si>
    <t>Troškovi dnevnica u inozemstvu</t>
  </si>
  <si>
    <t>Ostali izdaci za održavanje puteva (iz naknada za korištenje šuma)</t>
  </si>
  <si>
    <t>614324-1</t>
  </si>
  <si>
    <t>616331-2</t>
  </si>
  <si>
    <t>823331-3</t>
  </si>
  <si>
    <t>Otplate domaćim financijskim institucijama - Razvojna Banka
(Kredit za vodovod u USD)</t>
  </si>
  <si>
    <t>Tekuća pričuva (rezerva)</t>
  </si>
  <si>
    <t>COFOG
funkcije</t>
  </si>
  <si>
    <t>011</t>
  </si>
  <si>
    <t>043</t>
  </si>
  <si>
    <t>046</t>
  </si>
  <si>
    <t>084</t>
  </si>
  <si>
    <t>062</t>
  </si>
  <si>
    <t>022</t>
  </si>
  <si>
    <t>074</t>
  </si>
  <si>
    <t>083</t>
  </si>
  <si>
    <t>096</t>
  </si>
  <si>
    <t>094</t>
  </si>
  <si>
    <t>082</t>
  </si>
  <si>
    <t>081</t>
  </si>
  <si>
    <t>105</t>
  </si>
  <si>
    <t>104</t>
  </si>
  <si>
    <t>091</t>
  </si>
  <si>
    <t>032</t>
  </si>
  <si>
    <t>042</t>
  </si>
  <si>
    <t>051</t>
  </si>
  <si>
    <t>064</t>
  </si>
  <si>
    <t>Posebna vodna naknada za zaštitu od poplava</t>
  </si>
  <si>
    <t>Izdaci za Savez općina i gradova</t>
  </si>
  <si>
    <t>Prihodi od neizravnih poreza na ime finan.auto cesta u FBiH</t>
  </si>
  <si>
    <t xml:space="preserve">Izdaci za kamate na kredit (Razvojna banka) </t>
  </si>
  <si>
    <t>Naknade i pristojbe po fed. zakonima i drugim propisima</t>
  </si>
  <si>
    <t xml:space="preserve">Otpremnine zbog odlaska u mirovinu </t>
  </si>
  <si>
    <t>Doprinosi na teret mirovina</t>
  </si>
  <si>
    <t>Auto gume</t>
  </si>
  <si>
    <t>Registracijske pločice za kućne brojeve</t>
  </si>
  <si>
    <t>613727-2</t>
  </si>
  <si>
    <t>Novčana pomoć invalidnim osobama</t>
  </si>
  <si>
    <t>Porezi naplaće (zaostale uplate)</t>
  </si>
  <si>
    <t>Porez na promet proizvoda iz čl.12 Zakona</t>
  </si>
  <si>
    <t>Poseban porez na plaću za zaštitu od prirodnih i drugih nesreća</t>
  </si>
  <si>
    <t>613992-1</t>
  </si>
  <si>
    <t>613992-3</t>
  </si>
  <si>
    <t>Domaći porezi na dobra i usluge (zaostale obveze)</t>
  </si>
  <si>
    <t>Izdaci za rad komisija i povjerenstava</t>
  </si>
  <si>
    <t>Izdaci za sanaciju kuće u Vrancima (nacionalni spomenik)</t>
  </si>
  <si>
    <t xml:space="preserve">Izdaci za sanaciju autobuskih stajališta </t>
  </si>
  <si>
    <t>Tekući transfer JU Dom zdravlja Kreševo</t>
  </si>
  <si>
    <t>613992-5</t>
  </si>
  <si>
    <t>Materijal za popravak i održavanje opreme</t>
  </si>
  <si>
    <t>Posebna naknada za poticanje rehabilitacije i zapošljavanja</t>
  </si>
  <si>
    <t>Donacije od fizičkih osoba</t>
  </si>
  <si>
    <t>Tekući transferi i drugi tekući rashodi</t>
  </si>
  <si>
    <t>821631-5</t>
  </si>
  <si>
    <t xml:space="preserve">Kapitalni infrastrukturni projekti - Dječji vrtić "Radost" </t>
  </si>
  <si>
    <t xml:space="preserve">Troškovi smještaja na sl.putovanju </t>
  </si>
  <si>
    <t>Izdaci za centralno grijanje</t>
  </si>
  <si>
    <t>Usluge popravaka i odžavanja zgrada</t>
  </si>
  <si>
    <t xml:space="preserve">Ostali troškovi na službenom putu </t>
  </si>
  <si>
    <t xml:space="preserve">Izdaci za stambeno zbrinjavanje mladih obitelji </t>
  </si>
  <si>
    <t xml:space="preserve">Ostale subvencije za aktivnu politiku zapošljavanja </t>
  </si>
  <si>
    <t>821111-1</t>
  </si>
  <si>
    <t xml:space="preserve">Nabava zemljišta - uže gradsko područje </t>
  </si>
  <si>
    <t>Nabava nekretnina</t>
  </si>
  <si>
    <t xml:space="preserve">Troškovi smještaja za sl.put u inozemstvu </t>
  </si>
  <si>
    <t>614239-1</t>
  </si>
  <si>
    <t xml:space="preserve">Zakupnina od korištenja lovišta </t>
  </si>
  <si>
    <t xml:space="preserve">Izvršenje sudskih presuda i rješenja o izvršenju </t>
  </si>
  <si>
    <t xml:space="preserve">Troškovi dnevnica u zemlji </t>
  </si>
  <si>
    <t>076</t>
  </si>
  <si>
    <t>821312-1</t>
  </si>
  <si>
    <t xml:space="preserve">Domaće donacije za investicijske projekte </t>
  </si>
  <si>
    <t xml:space="preserve">Plin za sportsku dvoranu </t>
  </si>
  <si>
    <t xml:space="preserve">Izdaci za uređenje korita rijeke Kreševčice </t>
  </si>
  <si>
    <t xml:space="preserve">Izdaci za uređenje korita rijeke Kreševčice u poslovnoj zoni </t>
  </si>
  <si>
    <t>613992-2</t>
  </si>
  <si>
    <t>613992-6</t>
  </si>
  <si>
    <t xml:space="preserve">Izdaci za prijevoz učenika </t>
  </si>
  <si>
    <t xml:space="preserve">Transfer učenicima Osnovne škole - pomagala za nastavu </t>
  </si>
  <si>
    <t>614324-2</t>
  </si>
  <si>
    <t>614324-3</t>
  </si>
  <si>
    <t>Tekući transfer udruzi Umirovljenika općine Kreševo</t>
  </si>
  <si>
    <t>Tekući transfer Veterinarskoj stanici Kreševo</t>
  </si>
  <si>
    <t>821111-2</t>
  </si>
  <si>
    <t>821111-3</t>
  </si>
  <si>
    <t>Nabava zemljišta za potrebe izvlaštenja (put Crnići)</t>
  </si>
  <si>
    <t>Nabava nadzornih kamera</t>
  </si>
  <si>
    <t>821632-2</t>
  </si>
  <si>
    <t>Kapitalni infrastrukturni projekti - selo Vranci (kanalizacija,
proširenja puta i asfaltiranje)</t>
  </si>
  <si>
    <t>821612-1</t>
  </si>
  <si>
    <t>821631-4</t>
  </si>
  <si>
    <t>Kaptalni infrastrukturni projekti - Zaštita izvorišta (post.ograde)</t>
  </si>
  <si>
    <t>Izdaci za obrazovanje kadrova (stručna literatura i sl. novine)</t>
  </si>
  <si>
    <t>Izdaci za obrazovna pomagala u OŠ</t>
  </si>
  <si>
    <t>Tekući transfer Dječjem vrtiću Radost</t>
  </si>
  <si>
    <t>Rekonstrukcija puta - (lok.put. Mratinići - Pirin)</t>
  </si>
  <si>
    <t>Porez na dobit gosp. i profesionalnih djelatnosti (zaostale uplate)</t>
  </si>
  <si>
    <t>Transfer za općinsko izborno povjerenstvo</t>
  </si>
  <si>
    <t>Osiguranje zaposlenih - kolekt.živ.osiguranje</t>
  </si>
  <si>
    <t>Pristojba za držanje pasa</t>
  </si>
  <si>
    <t xml:space="preserve">Kapitalni gantovi </t>
  </si>
  <si>
    <t xml:space="preserve">Kapitalni grantovi javnim poduzećima </t>
  </si>
  <si>
    <t>Ostali izdaci za informiranje</t>
  </si>
  <si>
    <t>Usluge popravaka i odžavanja opreme</t>
  </si>
  <si>
    <t>Ulaganje u zgrade Općine</t>
  </si>
  <si>
    <t>821618-1</t>
  </si>
  <si>
    <t>Kapitalni infrastrukturni projekti - Autobuska stajališta</t>
  </si>
  <si>
    <t>821631-7</t>
  </si>
  <si>
    <t>Kapitalni infrastrukturni projekti - Gradski trg</t>
  </si>
  <si>
    <t>Prihodi po osnovu Dječjeg tjedna</t>
  </si>
  <si>
    <t>614239-2</t>
  </si>
  <si>
    <t>Transfer za Dječji tjedan</t>
  </si>
  <si>
    <t>106</t>
  </si>
  <si>
    <t xml:space="preserve">Kapitalni infrastrukturni projekti - Poslovni inkubator </t>
  </si>
  <si>
    <t>Projekat proširenje Doma zdravlja</t>
  </si>
  <si>
    <t>Projekat utopljavanje Dječeg vrtića</t>
  </si>
  <si>
    <t>Motorna vozila (leasing)</t>
  </si>
  <si>
    <t xml:space="preserve">Kapitalni infrastrukturni projekti - Dom zdravlja </t>
  </si>
  <si>
    <t xml:space="preserve">Transfer za put Lipa </t>
  </si>
  <si>
    <t>Transfer za infrastrukturu u Deževicama</t>
  </si>
  <si>
    <t xml:space="preserve">Put Lipa </t>
  </si>
  <si>
    <t>Infrastruktura u Deževicama</t>
  </si>
  <si>
    <t>Transfer za zaštitu izvorišta</t>
  </si>
  <si>
    <t>Transfer za utopljavanje jav.objekata i stambenih zgrada</t>
  </si>
  <si>
    <t>613727-3</t>
  </si>
  <si>
    <t>Izdaci za utopljavanje javnih objekata i stambenih zgrada</t>
  </si>
  <si>
    <t>Projektna dokumentacija za postavljanje solarnih panela 
na objekte javnih ustanova</t>
  </si>
  <si>
    <t>Primljeni tekući transferi od općina</t>
  </si>
  <si>
    <t>Put Botunja</t>
  </si>
  <si>
    <t>Plan za 
2023.g.</t>
  </si>
  <si>
    <t>Tekući transfer za naknadu roditelj njegovatelj</t>
  </si>
  <si>
    <t>Bruto naknada za roditelj njegovatelj</t>
  </si>
  <si>
    <t>Doprinosi poslodavaca za roditelj njegovatelj</t>
  </si>
  <si>
    <t>Projekat deponije (el.energija)</t>
  </si>
  <si>
    <t>Rekonstrukcija puta - (lok.put. Polje-Volujak)</t>
  </si>
  <si>
    <t>821612-2</t>
  </si>
  <si>
    <t xml:space="preserve">Projekat put Polje-Volujak </t>
  </si>
  <si>
    <t>Projekat poslovni inkubator</t>
  </si>
  <si>
    <t>Transfer za poslovni inkubator</t>
  </si>
  <si>
    <t>821521-1</t>
  </si>
  <si>
    <t>Usluge vanjske revizije</t>
  </si>
  <si>
    <t>Subvencije javnim poduzećima</t>
  </si>
  <si>
    <t xml:space="preserve">Subvencije javnim komunalnim poduzećima </t>
  </si>
  <si>
    <t xml:space="preserve">Isplate poljoprivrednim proizvođačima </t>
  </si>
  <si>
    <t>Primljeni tekući transferi od Federacije-potpora proračunu</t>
  </si>
  <si>
    <t>613914-3</t>
  </si>
  <si>
    <t xml:space="preserve">Izdaci za međunarodnu suradnju </t>
  </si>
  <si>
    <t>Infrastruktura u Poslovnoj zoni Resnik</t>
  </si>
  <si>
    <t>Projekat kanalizacije u mjestu Alagići</t>
  </si>
  <si>
    <t>Transfer za uređenje prostorija Udruga proisteklih iz 
domovinskog rata</t>
  </si>
  <si>
    <t>821618-2</t>
  </si>
  <si>
    <t>Kapitalni infrastrukturni projekti - Poslovna zona</t>
  </si>
  <si>
    <t>Kanalizacija u mjestu Alagići</t>
  </si>
  <si>
    <t>Prihodi, kapitalni transferi i kapitalni primici</t>
  </si>
  <si>
    <t xml:space="preserve">Rashodi i kapitalni izdaci </t>
  </si>
  <si>
    <t>Porezi na plaću i druga osobna primanja (zaostale uplate)</t>
  </si>
  <si>
    <t>Porez na promet iz tarifnog broja 1</t>
  </si>
  <si>
    <t>821311-1</t>
  </si>
  <si>
    <t>Namještaj - Osnovna škola</t>
  </si>
  <si>
    <t xml:space="preserve">Porez na promet osnovnih proizvoda poljoprivrede, ribarstva .. </t>
  </si>
  <si>
    <t>821631-3</t>
  </si>
  <si>
    <t>821632-4</t>
  </si>
  <si>
    <t>Kaznena kamata</t>
  </si>
  <si>
    <t xml:space="preserve">Ostala oprema </t>
  </si>
  <si>
    <t>Kompjutorska oprema</t>
  </si>
  <si>
    <t>Kapitalni infrastrukturni projekti - Proširenje gradskog vodovoda</t>
  </si>
  <si>
    <t>613992-7</t>
  </si>
  <si>
    <t>Izdaci za uređenje prost.udruge</t>
  </si>
  <si>
    <t>613992-4</t>
  </si>
  <si>
    <t xml:space="preserve">Izdaci za odvodnju voda na stadionu </t>
  </si>
  <si>
    <t>Izdaci za potporne zidove u koritu rijeke u Crnićima</t>
  </si>
  <si>
    <t xml:space="preserve">Izdaci za uređenje Službe za socijalu </t>
  </si>
  <si>
    <t>Tekući transfer za uvođenje u prava neratnih invalida</t>
  </si>
  <si>
    <t>Projekat kanalizacije u mjestu Stojčići</t>
  </si>
  <si>
    <t>821632-3</t>
  </si>
  <si>
    <t>Kapitalni infrastrukturni projekti - selo Stojčići - kanalizacija</t>
  </si>
  <si>
    <t xml:space="preserve">Transfer za odvodnju voda na stadionu  </t>
  </si>
  <si>
    <t xml:space="preserve">Transfer za sanaciju štete na obiteljskoj kući </t>
  </si>
  <si>
    <t>Transfer za potporne zidove u koriu rijeke u Crnićima</t>
  </si>
  <si>
    <t xml:space="preserve">Transfer za uređenje službe za socijalu </t>
  </si>
  <si>
    <t>821612-3</t>
  </si>
  <si>
    <t>Rekonstrukcija puta - (lok.put. Drmaći-Ramići)</t>
  </si>
  <si>
    <t>821111-4</t>
  </si>
  <si>
    <t>Nabava zemljišta za deponiju</t>
  </si>
  <si>
    <t xml:space="preserve">Tekući transfer za Advent </t>
  </si>
  <si>
    <t>Projekat sanacija klizišta u Crnićima</t>
  </si>
  <si>
    <t xml:space="preserve">Projekat utopljavanje objekta HKD Napredak </t>
  </si>
  <si>
    <t>Primljeni tekući transferi od inozemnih vlada</t>
  </si>
  <si>
    <t>Primljeni tekući transferi od inozemnih vlada (Kreševsko ljeto)</t>
  </si>
  <si>
    <t>613991-4</t>
  </si>
  <si>
    <t>Izdaci za manifestaciju "Kreševsko ljeto"</t>
  </si>
  <si>
    <t>613992-8</t>
  </si>
  <si>
    <t>613992-9</t>
  </si>
  <si>
    <t xml:space="preserve">Izdaci za Advent </t>
  </si>
  <si>
    <t xml:space="preserve">Izdaci za uređenje igrališta "Bostan" </t>
  </si>
  <si>
    <t>Utopljavanje objekta HKD Napredak</t>
  </si>
  <si>
    <t>Poljoprivredna motorna vozila (traktor)</t>
  </si>
  <si>
    <t>Rekonstrukcija puta - (lok.put. Crnići - sanacija klizišta)</t>
  </si>
  <si>
    <t>Transfer za lok.put Vučići</t>
  </si>
  <si>
    <t>Primljeni tekući transferi ood ino. vlada</t>
  </si>
  <si>
    <t>052</t>
  </si>
  <si>
    <t>063</t>
  </si>
  <si>
    <t>821612-4</t>
  </si>
  <si>
    <t>Transfer za posebne namjene (elementarne nepogode)</t>
  </si>
  <si>
    <t xml:space="preserve">Zajmovi dani javnim poduzećima </t>
  </si>
  <si>
    <t xml:space="preserve">Zajmovi dani javnim komunalnim poduzećima </t>
  </si>
  <si>
    <t>Unajmljivanje imovine i opreme</t>
  </si>
  <si>
    <t>Unajmljivanje poslovnog prostora - turistički ured</t>
  </si>
  <si>
    <t>614239-3</t>
  </si>
  <si>
    <t>Ostali transferi pojedincima - ogrijev za socijalne korisnike</t>
  </si>
  <si>
    <t>Oprema za prijenos podataka i glasa</t>
  </si>
  <si>
    <t>821513-1</t>
  </si>
  <si>
    <t xml:space="preserve">Ulaganja u tuđa stalna sredstva - JU Dom zdravlja </t>
  </si>
  <si>
    <t>Ulaganja u tuđa stalna sredstva - JU Dječji vrtić Radost</t>
  </si>
  <si>
    <t>Održavanje lok.puteva iz sred.Direkcije</t>
  </si>
  <si>
    <t>Nacrt proračuna za 2024. godinu</t>
  </si>
  <si>
    <t>Plan za
2024.g.</t>
  </si>
  <si>
    <t>Financijski rezultat za 1-12/2024</t>
  </si>
  <si>
    <t>Rekonstrukcija lokalnih puteva (iz sredstava koncesija)</t>
  </si>
  <si>
    <t>provjeriti</t>
  </si>
  <si>
    <t>iz suficita</t>
  </si>
  <si>
    <t xml:space="preserve">Izdaci za kantonalni arhiv </t>
  </si>
  <si>
    <t>osnovica 370,00 KM, + tri nova djelatnika</t>
  </si>
  <si>
    <t>613991-7</t>
  </si>
  <si>
    <t>Izdaci za uređenje sela Vranci (sredstva od donacije)</t>
  </si>
  <si>
    <t>613991-8</t>
  </si>
  <si>
    <t>Izdaci za ododnju voda u mjestu Alagići</t>
  </si>
  <si>
    <t>Transfer za uređenje Bostana</t>
  </si>
  <si>
    <t>Tekući transfer za kanalizaciju u mjestu Alagići</t>
  </si>
  <si>
    <t xml:space="preserve">Transfer za uređenje platoa igrališta u Volujaku </t>
  </si>
  <si>
    <t>821631-9</t>
  </si>
  <si>
    <t>Kapitalni infrastrukturni projekti - Uređenje igrališta "Bostan"</t>
  </si>
  <si>
    <t>821632-5</t>
  </si>
  <si>
    <t>Kapitalni infrastrukturni projekti - Ostali projekti (vlastita sredstva)</t>
  </si>
  <si>
    <t>Višak prihoda nad rashodima iz tekećeg razdoblja</t>
  </si>
  <si>
    <t xml:space="preserve">Razlika </t>
  </si>
  <si>
    <t>Neraspoređeni višak prihoda i rashoda</t>
  </si>
  <si>
    <t>nije zbrojeno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</si>
</sst>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2"/>
      <name val="Garamond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b/>
      <i/>
      <sz val="12"/>
      <color theme="1"/>
      <name val="Garamond"/>
      <family val="1"/>
      <charset val="238"/>
    </font>
    <font>
      <sz val="11"/>
      <color rgb="FFFF000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5" fillId="5" borderId="7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/>
    </xf>
    <xf numFmtId="4" fontId="5" fillId="5" borderId="5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left"/>
    </xf>
    <xf numFmtId="0" fontId="5" fillId="2" borderId="5" xfId="0" applyFont="1" applyFill="1" applyBorder="1"/>
    <xf numFmtId="4" fontId="5" fillId="2" borderId="5" xfId="0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4" fontId="4" fillId="0" borderId="4" xfId="0" applyNumberFormat="1" applyFont="1" applyBorder="1"/>
    <xf numFmtId="0" fontId="4" fillId="0" borderId="4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4" fillId="6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4" fontId="4" fillId="0" borderId="0" xfId="0" applyNumberFormat="1" applyFont="1" applyBorder="1"/>
    <xf numFmtId="0" fontId="4" fillId="0" borderId="6" xfId="0" applyFont="1" applyBorder="1" applyAlignment="1">
      <alignment horizontal="center"/>
    </xf>
    <xf numFmtId="4" fontId="4" fillId="0" borderId="6" xfId="0" applyNumberFormat="1" applyFont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4" fontId="5" fillId="4" borderId="4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5" fillId="4" borderId="1" xfId="0" applyNumberFormat="1" applyFont="1" applyFill="1" applyBorder="1"/>
    <xf numFmtId="0" fontId="4" fillId="0" borderId="0" xfId="0" applyFont="1" applyBorder="1"/>
    <xf numFmtId="0" fontId="4" fillId="0" borderId="4" xfId="0" applyFont="1" applyBorder="1"/>
    <xf numFmtId="0" fontId="4" fillId="5" borderId="7" xfId="0" applyFont="1" applyFill="1" applyBorder="1"/>
    <xf numFmtId="0" fontId="5" fillId="5" borderId="5" xfId="0" applyFont="1" applyFill="1" applyBorder="1" applyAlignment="1">
      <alignment wrapText="1"/>
    </xf>
    <xf numFmtId="4" fontId="5" fillId="5" borderId="5" xfId="0" applyNumberFormat="1" applyFont="1" applyFill="1" applyBorder="1"/>
    <xf numFmtId="0" fontId="4" fillId="0" borderId="4" xfId="0" applyFont="1" applyBorder="1" applyAlignment="1">
      <alignment horizontal="left"/>
    </xf>
    <xf numFmtId="0" fontId="5" fillId="3" borderId="5" xfId="0" applyFont="1" applyFill="1" applyBorder="1"/>
    <xf numFmtId="4" fontId="5" fillId="3" borderId="5" xfId="0" applyNumberFormat="1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3" borderId="7" xfId="0" applyFont="1" applyFill="1" applyBorder="1" applyAlignment="1">
      <alignment horizontal="left"/>
    </xf>
    <xf numFmtId="0" fontId="0" fillId="0" borderId="0" xfId="0"/>
    <xf numFmtId="0" fontId="5" fillId="3" borderId="7" xfId="0" applyFont="1" applyFill="1" applyBorder="1"/>
    <xf numFmtId="0" fontId="5" fillId="3" borderId="5" xfId="0" applyFont="1" applyFill="1" applyBorder="1" applyAlignment="1">
      <alignment wrapText="1"/>
    </xf>
    <xf numFmtId="0" fontId="5" fillId="5" borderId="7" xfId="0" applyFont="1" applyFill="1" applyBorder="1" applyAlignment="1">
      <alignment horizontal="left"/>
    </xf>
    <xf numFmtId="0" fontId="4" fillId="0" borderId="6" xfId="0" applyFont="1" applyBorder="1"/>
    <xf numFmtId="0" fontId="5" fillId="5" borderId="5" xfId="0" applyFont="1" applyFill="1" applyBorder="1"/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4" fontId="5" fillId="0" borderId="0" xfId="0" applyNumberFormat="1" applyFont="1" applyFill="1" applyBorder="1"/>
    <xf numFmtId="4" fontId="2" fillId="0" borderId="0" xfId="0" applyNumberFormat="1" applyFont="1"/>
    <xf numFmtId="4" fontId="2" fillId="0" borderId="0" xfId="0" applyNumberFormat="1" applyFont="1" applyBorder="1"/>
    <xf numFmtId="4" fontId="3" fillId="5" borderId="8" xfId="0" applyNumberFormat="1" applyFont="1" applyFill="1" applyBorder="1" applyAlignment="1">
      <alignment horizontal="center" wrapText="1"/>
    </xf>
    <xf numFmtId="4" fontId="2" fillId="6" borderId="4" xfId="0" applyNumberFormat="1" applyFont="1" applyFill="1" applyBorder="1"/>
    <xf numFmtId="4" fontId="3" fillId="2" borderId="8" xfId="0" applyNumberFormat="1" applyFont="1" applyFill="1" applyBorder="1"/>
    <xf numFmtId="4" fontId="2" fillId="0" borderId="0" xfId="0" applyNumberFormat="1" applyFont="1" applyFill="1" applyBorder="1"/>
    <xf numFmtId="4" fontId="3" fillId="3" borderId="8" xfId="0" applyNumberFormat="1" applyFont="1" applyFill="1" applyBorder="1"/>
    <xf numFmtId="4" fontId="2" fillId="6" borderId="1" xfId="0" applyNumberFormat="1" applyFont="1" applyFill="1" applyBorder="1"/>
    <xf numFmtId="4" fontId="3" fillId="2" borderId="9" xfId="0" applyNumberFormat="1" applyFont="1" applyFill="1" applyBorder="1"/>
    <xf numFmtId="4" fontId="3" fillId="4" borderId="1" xfId="0" applyNumberFormat="1" applyFont="1" applyFill="1" applyBorder="1"/>
    <xf numFmtId="4" fontId="3" fillId="5" borderId="8" xfId="0" applyNumberFormat="1" applyFont="1" applyFill="1" applyBorder="1"/>
    <xf numFmtId="4" fontId="3" fillId="3" borderId="10" xfId="0" applyNumberFormat="1" applyFont="1" applyFill="1" applyBorder="1"/>
    <xf numFmtId="4" fontId="4" fillId="0" borderId="11" xfId="0" applyNumberFormat="1" applyFont="1" applyBorder="1"/>
    <xf numFmtId="4" fontId="4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/>
    <xf numFmtId="4" fontId="2" fillId="6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4" fontId="3" fillId="6" borderId="4" xfId="0" applyNumberFormat="1" applyFont="1" applyFill="1" applyBorder="1"/>
    <xf numFmtId="0" fontId="0" fillId="0" borderId="0" xfId="0"/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4" fontId="5" fillId="0" borderId="5" xfId="0" applyNumberFormat="1" applyFont="1" applyBorder="1"/>
    <xf numFmtId="4" fontId="3" fillId="6" borderId="8" xfId="0" applyNumberFormat="1" applyFont="1" applyFill="1" applyBorder="1"/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6" borderId="0" xfId="0" applyNumberFormat="1" applyFill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6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Alignment="1">
      <alignment horizontal="center" wrapText="1"/>
    </xf>
    <xf numFmtId="0" fontId="5" fillId="0" borderId="5" xfId="0" applyFont="1" applyBorder="1"/>
    <xf numFmtId="0" fontId="0" fillId="0" borderId="0" xfId="0"/>
    <xf numFmtId="0" fontId="0" fillId="0" borderId="0" xfId="0"/>
    <xf numFmtId="0" fontId="0" fillId="6" borderId="0" xfId="0" applyFont="1" applyFill="1" applyAlignment="1">
      <alignment horizontal="center"/>
    </xf>
    <xf numFmtId="0" fontId="0" fillId="0" borderId="0" xfId="0"/>
    <xf numFmtId="4" fontId="5" fillId="2" borderId="13" xfId="0" applyNumberFormat="1" applyFont="1" applyFill="1" applyBorder="1"/>
    <xf numFmtId="0" fontId="4" fillId="6" borderId="0" xfId="0" applyFont="1" applyFill="1" applyBorder="1"/>
    <xf numFmtId="0" fontId="5" fillId="6" borderId="0" xfId="0" applyFont="1" applyFill="1" applyBorder="1" applyAlignment="1">
      <alignment wrapText="1"/>
    </xf>
    <xf numFmtId="4" fontId="5" fillId="6" borderId="0" xfId="0" applyNumberFormat="1" applyFont="1" applyFill="1" applyBorder="1"/>
    <xf numFmtId="4" fontId="3" fillId="6" borderId="0" xfId="0" applyNumberFormat="1" applyFont="1" applyFill="1" applyBorder="1"/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/>
    <xf numFmtId="0" fontId="4" fillId="0" borderId="6" xfId="0" applyFont="1" applyFill="1" applyBorder="1"/>
    <xf numFmtId="0" fontId="0" fillId="6" borderId="0" xfId="0" applyFont="1" applyFill="1"/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/>
    <xf numFmtId="0" fontId="5" fillId="2" borderId="5" xfId="0" applyFont="1" applyFill="1" applyBorder="1" applyAlignment="1">
      <alignment horizontal="left"/>
    </xf>
    <xf numFmtId="4" fontId="3" fillId="2" borderId="5" xfId="0" applyNumberFormat="1" applyFont="1" applyFill="1" applyBorder="1"/>
    <xf numFmtId="49" fontId="11" fillId="6" borderId="0" xfId="0" applyNumberFormat="1" applyFont="1" applyFill="1" applyAlignment="1">
      <alignment horizontal="center"/>
    </xf>
    <xf numFmtId="0" fontId="11" fillId="6" borderId="0" xfId="0" applyFont="1" applyFill="1"/>
    <xf numFmtId="0" fontId="9" fillId="6" borderId="0" xfId="0" applyFont="1" applyFill="1" applyBorder="1" applyAlignment="1">
      <alignment horizontal="left"/>
    </xf>
    <xf numFmtId="0" fontId="9" fillId="6" borderId="0" xfId="0" applyFont="1" applyFill="1" applyBorder="1" applyAlignment="1">
      <alignment wrapText="1"/>
    </xf>
    <xf numFmtId="4" fontId="9" fillId="6" borderId="0" xfId="0" applyNumberFormat="1" applyFont="1" applyFill="1" applyBorder="1"/>
    <xf numFmtId="4" fontId="10" fillId="6" borderId="0" xfId="0" applyNumberFormat="1" applyFont="1" applyFill="1" applyBorder="1"/>
    <xf numFmtId="0" fontId="0" fillId="0" borderId="0" xfId="0"/>
    <xf numFmtId="0" fontId="0" fillId="0" borderId="0" xfId="0"/>
    <xf numFmtId="0" fontId="5" fillId="2" borderId="5" xfId="0" applyFont="1" applyFill="1" applyBorder="1" applyAlignment="1">
      <alignment horizontal="left" wrapText="1"/>
    </xf>
    <xf numFmtId="4" fontId="5" fillId="2" borderId="5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wrapText="1"/>
    </xf>
    <xf numFmtId="4" fontId="4" fillId="0" borderId="14" xfId="0" applyNumberFormat="1" applyFont="1" applyBorder="1"/>
    <xf numFmtId="4" fontId="3" fillId="6" borderId="3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4" fillId="6" borderId="4" xfId="0" applyFont="1" applyFill="1" applyBorder="1" applyAlignment="1">
      <alignment wrapText="1"/>
    </xf>
    <xf numFmtId="4" fontId="4" fillId="6" borderId="4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3" borderId="15" xfId="0" applyFont="1" applyFill="1" applyBorder="1" applyAlignment="1">
      <alignment horizontal="left"/>
    </xf>
    <xf numFmtId="0" fontId="5" fillId="3" borderId="15" xfId="0" applyFont="1" applyFill="1" applyBorder="1" applyAlignment="1">
      <alignment wrapText="1"/>
    </xf>
    <xf numFmtId="4" fontId="5" fillId="3" borderId="15" xfId="0" applyNumberFormat="1" applyFont="1" applyFill="1" applyBorder="1"/>
    <xf numFmtId="4" fontId="3" fillId="3" borderId="15" xfId="0" applyNumberFormat="1" applyFont="1" applyFill="1" applyBorder="1"/>
    <xf numFmtId="4" fontId="12" fillId="0" borderId="1" xfId="0" applyNumberFormat="1" applyFont="1" applyBorder="1"/>
    <xf numFmtId="4" fontId="4" fillId="0" borderId="16" xfId="0" applyNumberFormat="1" applyFont="1" applyBorder="1"/>
    <xf numFmtId="4" fontId="3" fillId="6" borderId="15" xfId="0" applyNumberFormat="1" applyFont="1" applyFill="1" applyBorder="1"/>
    <xf numFmtId="4" fontId="3" fillId="2" borderId="17" xfId="0" applyNumberFormat="1" applyFont="1" applyFill="1" applyBorder="1"/>
    <xf numFmtId="4" fontId="2" fillId="0" borderId="18" xfId="0" applyNumberFormat="1" applyFont="1" applyBorder="1"/>
    <xf numFmtId="49" fontId="0" fillId="0" borderId="0" xfId="0" applyNumberFormat="1" applyFont="1" applyAlignment="1">
      <alignment horizontal="center"/>
    </xf>
    <xf numFmtId="0" fontId="0" fillId="0" borderId="0" xfId="0" applyFont="1"/>
    <xf numFmtId="0" fontId="5" fillId="2" borderId="19" xfId="0" applyFont="1" applyFill="1" applyBorder="1" applyAlignment="1">
      <alignment horizontal="left"/>
    </xf>
    <xf numFmtId="0" fontId="5" fillId="2" borderId="15" xfId="0" applyFont="1" applyFill="1" applyBorder="1" applyAlignment="1">
      <alignment wrapText="1"/>
    </xf>
    <xf numFmtId="4" fontId="5" fillId="2" borderId="15" xfId="0" applyNumberFormat="1" applyFont="1" applyFill="1" applyBorder="1"/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wrapText="1"/>
    </xf>
    <xf numFmtId="4" fontId="4" fillId="6" borderId="0" xfId="0" applyNumberFormat="1" applyFont="1" applyFill="1" applyBorder="1"/>
    <xf numFmtId="0" fontId="4" fillId="7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left" wrapText="1"/>
    </xf>
    <xf numFmtId="4" fontId="4" fillId="7" borderId="11" xfId="0" applyNumberFormat="1" applyFont="1" applyFill="1" applyBorder="1" applyAlignment="1">
      <alignment horizontal="right"/>
    </xf>
    <xf numFmtId="4" fontId="2" fillId="7" borderId="4" xfId="0" applyNumberFormat="1" applyFont="1" applyFill="1" applyBorder="1"/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wrapText="1"/>
    </xf>
    <xf numFmtId="4" fontId="4" fillId="7" borderId="1" xfId="0" applyNumberFormat="1" applyFont="1" applyFill="1" applyBorder="1"/>
    <xf numFmtId="4" fontId="2" fillId="7" borderId="1" xfId="0" applyNumberFormat="1" applyFont="1" applyFill="1" applyBorder="1"/>
    <xf numFmtId="0" fontId="4" fillId="7" borderId="1" xfId="0" applyFont="1" applyFill="1" applyBorder="1"/>
    <xf numFmtId="4" fontId="2" fillId="8" borderId="4" xfId="0" applyNumberFormat="1" applyFont="1" applyFill="1" applyBorder="1"/>
    <xf numFmtId="0" fontId="4" fillId="9" borderId="1" xfId="0" applyFont="1" applyFill="1" applyBorder="1" applyAlignment="1">
      <alignment wrapText="1"/>
    </xf>
    <xf numFmtId="4" fontId="4" fillId="9" borderId="1" xfId="0" applyNumberFormat="1" applyFont="1" applyFill="1" applyBorder="1"/>
    <xf numFmtId="4" fontId="2" fillId="9" borderId="4" xfId="0" applyNumberFormat="1" applyFont="1" applyFill="1" applyBorder="1"/>
    <xf numFmtId="0" fontId="13" fillId="9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wrapText="1"/>
    </xf>
    <xf numFmtId="4" fontId="13" fillId="9" borderId="1" xfId="0" applyNumberFormat="1" applyFont="1" applyFill="1" applyBorder="1"/>
    <xf numFmtId="0" fontId="13" fillId="8" borderId="4" xfId="0" applyFont="1" applyFill="1" applyBorder="1" applyAlignment="1">
      <alignment horizontal="center"/>
    </xf>
    <xf numFmtId="4" fontId="13" fillId="8" borderId="4" xfId="0" applyNumberFormat="1" applyFont="1" applyFill="1" applyBorder="1"/>
    <xf numFmtId="49" fontId="14" fillId="0" borderId="0" xfId="0" applyNumberFormat="1" applyFont="1" applyAlignment="1">
      <alignment horizontal="center"/>
    </xf>
    <xf numFmtId="0" fontId="14" fillId="0" borderId="0" xfId="0" applyFont="1"/>
    <xf numFmtId="0" fontId="4" fillId="0" borderId="15" xfId="0" applyFont="1" applyBorder="1" applyAlignment="1">
      <alignment horizontal="center"/>
    </xf>
    <xf numFmtId="4" fontId="2" fillId="6" borderId="15" xfId="0" applyNumberFormat="1" applyFont="1" applyFill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4" fontId="13" fillId="0" borderId="1" xfId="0" applyNumberFormat="1" applyFont="1" applyBorder="1"/>
    <xf numFmtId="0" fontId="13" fillId="8" borderId="1" xfId="0" applyFont="1" applyFill="1" applyBorder="1" applyAlignment="1">
      <alignment wrapText="1"/>
    </xf>
    <xf numFmtId="0" fontId="13" fillId="6" borderId="1" xfId="0" applyFont="1" applyFill="1" applyBorder="1" applyAlignment="1">
      <alignment wrapText="1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12" fillId="7" borderId="1" xfId="0" applyFont="1" applyFill="1" applyBorder="1" applyAlignment="1">
      <alignment horizontal="center"/>
    </xf>
    <xf numFmtId="0" fontId="12" fillId="7" borderId="1" xfId="0" applyFont="1" applyFill="1" applyBorder="1"/>
    <xf numFmtId="4" fontId="12" fillId="7" borderId="1" xfId="0" applyNumberFormat="1" applyFont="1" applyFill="1" applyBorder="1"/>
    <xf numFmtId="4" fontId="13" fillId="9" borderId="4" xfId="0" applyNumberFormat="1" applyFont="1" applyFill="1" applyBorder="1"/>
    <xf numFmtId="49" fontId="14" fillId="6" borderId="0" xfId="0" applyNumberFormat="1" applyFont="1" applyFill="1" applyAlignment="1">
      <alignment horizontal="center"/>
    </xf>
    <xf numFmtId="0" fontId="14" fillId="6" borderId="0" xfId="0" applyFont="1" applyFill="1"/>
    <xf numFmtId="0" fontId="4" fillId="0" borderId="16" xfId="0" applyFont="1" applyBorder="1"/>
    <xf numFmtId="4" fontId="2" fillId="0" borderId="16" xfId="0" applyNumberFormat="1" applyFont="1" applyBorder="1"/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wrapText="1"/>
    </xf>
    <xf numFmtId="4" fontId="5" fillId="7" borderId="1" xfId="0" applyNumberFormat="1" applyFont="1" applyFill="1" applyBorder="1"/>
    <xf numFmtId="4" fontId="3" fillId="7" borderId="4" xfId="0" applyNumberFormat="1" applyFont="1" applyFill="1" applyBorder="1"/>
    <xf numFmtId="0" fontId="13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wrapText="1"/>
    </xf>
    <xf numFmtId="4" fontId="13" fillId="7" borderId="1" xfId="0" applyNumberFormat="1" applyFont="1" applyFill="1" applyBorder="1"/>
    <xf numFmtId="0" fontId="13" fillId="6" borderId="14" xfId="0" applyFont="1" applyFill="1" applyBorder="1" applyAlignment="1">
      <alignment wrapText="1"/>
    </xf>
    <xf numFmtId="4" fontId="13" fillId="6" borderId="14" xfId="0" applyNumberFormat="1" applyFont="1" applyFill="1" applyBorder="1"/>
    <xf numFmtId="4" fontId="13" fillId="6" borderId="1" xfId="0" applyNumberFormat="1" applyFont="1" applyFill="1" applyBorder="1"/>
    <xf numFmtId="4" fontId="4" fillId="6" borderId="11" xfId="0" applyNumberFormat="1" applyFont="1" applyFill="1" applyBorder="1" applyAlignment="1">
      <alignment horizontal="right"/>
    </xf>
    <xf numFmtId="4" fontId="3" fillId="6" borderId="1" xfId="0" applyNumberFormat="1" applyFont="1" applyFill="1" applyBorder="1"/>
    <xf numFmtId="4" fontId="3" fillId="10" borderId="1" xfId="0" applyNumberFormat="1" applyFont="1" applyFill="1" applyBorder="1"/>
    <xf numFmtId="4" fontId="3" fillId="7" borderId="1" xfId="0" applyNumberFormat="1" applyFont="1" applyFill="1" applyBorder="1"/>
    <xf numFmtId="4" fontId="2" fillId="10" borderId="1" xfId="0" applyNumberFormat="1" applyFont="1" applyFill="1" applyBorder="1"/>
    <xf numFmtId="4" fontId="4" fillId="0" borderId="21" xfId="0" applyNumberFormat="1" applyFont="1" applyBorder="1"/>
    <xf numFmtId="0" fontId="4" fillId="0" borderId="22" xfId="0" applyFont="1" applyBorder="1"/>
    <xf numFmtId="4" fontId="4" fillId="0" borderId="23" xfId="0" applyNumberFormat="1" applyFont="1" applyBorder="1"/>
    <xf numFmtId="0" fontId="4" fillId="0" borderId="26" xfId="0" applyFont="1" applyBorder="1"/>
    <xf numFmtId="4" fontId="4" fillId="0" borderId="27" xfId="0" applyNumberFormat="1" applyFont="1" applyBorder="1"/>
    <xf numFmtId="0" fontId="15" fillId="0" borderId="24" xfId="0" applyFont="1" applyBorder="1"/>
    <xf numFmtId="4" fontId="5" fillId="0" borderId="25" xfId="0" applyNumberFormat="1" applyFont="1" applyBorder="1"/>
    <xf numFmtId="4" fontId="3" fillId="6" borderId="3" xfId="0" applyNumberFormat="1" applyFont="1" applyFill="1" applyBorder="1"/>
    <xf numFmtId="0" fontId="16" fillId="0" borderId="20" xfId="0" applyFont="1" applyBorder="1"/>
    <xf numFmtId="0" fontId="5" fillId="0" borderId="0" xfId="0" applyFont="1"/>
    <xf numFmtId="4" fontId="5" fillId="0" borderId="0" xfId="0" applyNumberFormat="1" applyFont="1"/>
    <xf numFmtId="4" fontId="3" fillId="0" borderId="0" xfId="0" applyNumberFormat="1" applyFont="1"/>
    <xf numFmtId="0" fontId="5" fillId="9" borderId="1" xfId="0" applyFont="1" applyFill="1" applyBorder="1" applyAlignment="1">
      <alignment horizontal="left"/>
    </xf>
    <xf numFmtId="4" fontId="3" fillId="9" borderId="1" xfId="0" applyNumberFormat="1" applyFont="1" applyFill="1" applyBorder="1"/>
    <xf numFmtId="4" fontId="15" fillId="9" borderId="1" xfId="0" applyNumberFormat="1" applyFont="1" applyFill="1" applyBorder="1"/>
    <xf numFmtId="0" fontId="15" fillId="9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wrapText="1"/>
    </xf>
    <xf numFmtId="4" fontId="3" fillId="9" borderId="4" xfId="0" applyNumberFormat="1" applyFont="1" applyFill="1" applyBorder="1"/>
    <xf numFmtId="0" fontId="15" fillId="9" borderId="4" xfId="0" applyFont="1" applyFill="1" applyBorder="1" applyAlignment="1">
      <alignment horizontal="center"/>
    </xf>
    <xf numFmtId="0" fontId="15" fillId="9" borderId="4" xfId="0" applyFont="1" applyFill="1" applyBorder="1" applyAlignment="1">
      <alignment wrapText="1"/>
    </xf>
    <xf numFmtId="4" fontId="15" fillId="9" borderId="4" xfId="0" applyNumberFormat="1" applyFont="1" applyFill="1" applyBorder="1"/>
    <xf numFmtId="4" fontId="17" fillId="9" borderId="4" xfId="0" applyNumberFormat="1" applyFont="1" applyFill="1" applyBorder="1"/>
    <xf numFmtId="0" fontId="15" fillId="8" borderId="4" xfId="0" applyFont="1" applyFill="1" applyBorder="1" applyAlignment="1">
      <alignment horizontal="center"/>
    </xf>
    <xf numFmtId="0" fontId="15" fillId="8" borderId="4" xfId="0" applyFont="1" applyFill="1" applyBorder="1" applyAlignment="1">
      <alignment wrapText="1"/>
    </xf>
    <xf numFmtId="4" fontId="15" fillId="8" borderId="4" xfId="0" applyNumberFormat="1" applyFont="1" applyFill="1" applyBorder="1"/>
    <xf numFmtId="4" fontId="17" fillId="8" borderId="4" xfId="0" applyNumberFormat="1" applyFont="1" applyFill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4" fontId="15" fillId="0" borderId="1" xfId="0" applyNumberFormat="1" applyFont="1" applyBorder="1"/>
    <xf numFmtId="4" fontId="17" fillId="6" borderId="1" xfId="0" applyNumberFormat="1" applyFont="1" applyFill="1" applyBorder="1"/>
    <xf numFmtId="0" fontId="4" fillId="0" borderId="14" xfId="0" applyFont="1" applyBorder="1" applyAlignment="1">
      <alignment horizontal="center"/>
    </xf>
    <xf numFmtId="4" fontId="2" fillId="6" borderId="14" xfId="0" applyNumberFormat="1" applyFont="1" applyFill="1" applyBorder="1"/>
    <xf numFmtId="0" fontId="4" fillId="11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wrapText="1"/>
    </xf>
    <xf numFmtId="4" fontId="4" fillId="11" borderId="4" xfId="0" applyNumberFormat="1" applyFont="1" applyFill="1" applyBorder="1"/>
    <xf numFmtId="4" fontId="2" fillId="11" borderId="4" xfId="0" applyNumberFormat="1" applyFont="1" applyFill="1" applyBorder="1"/>
    <xf numFmtId="4" fontId="18" fillId="7" borderId="1" xfId="0" applyNumberFormat="1" applyFont="1" applyFill="1" applyBorder="1"/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wrapText="1"/>
    </xf>
    <xf numFmtId="4" fontId="4" fillId="12" borderId="1" xfId="0" applyNumberFormat="1" applyFont="1" applyFill="1" applyBorder="1"/>
    <xf numFmtId="4" fontId="2" fillId="12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wrapText="1"/>
    </xf>
    <xf numFmtId="4" fontId="12" fillId="8" borderId="1" xfId="0" applyNumberFormat="1" applyFont="1" applyFill="1" applyBorder="1"/>
    <xf numFmtId="4" fontId="4" fillId="8" borderId="1" xfId="0" applyNumberFormat="1" applyFont="1" applyFill="1" applyBorder="1"/>
    <xf numFmtId="4" fontId="3" fillId="8" borderId="1" xfId="0" applyNumberFormat="1" applyFont="1" applyFill="1" applyBorder="1"/>
    <xf numFmtId="0" fontId="4" fillId="9" borderId="4" xfId="0" applyFont="1" applyFill="1" applyBorder="1" applyAlignment="1">
      <alignment horizontal="left"/>
    </xf>
    <xf numFmtId="0" fontId="4" fillId="9" borderId="1" xfId="0" applyFont="1" applyFill="1" applyBorder="1"/>
    <xf numFmtId="0" fontId="4" fillId="9" borderId="4" xfId="0" applyFont="1" applyFill="1" applyBorder="1" applyAlignment="1">
      <alignment horizontal="center"/>
    </xf>
    <xf numFmtId="0" fontId="4" fillId="9" borderId="4" xfId="0" applyFont="1" applyFill="1" applyBorder="1"/>
    <xf numFmtId="4" fontId="4" fillId="9" borderId="4" xfId="0" applyNumberFormat="1" applyFont="1" applyFill="1" applyBorder="1"/>
    <xf numFmtId="4" fontId="2" fillId="9" borderId="1" xfId="0" applyNumberFormat="1" applyFont="1" applyFill="1" applyBorder="1"/>
    <xf numFmtId="0" fontId="4" fillId="8" borderId="1" xfId="0" applyFont="1" applyFill="1" applyBorder="1"/>
    <xf numFmtId="4" fontId="3" fillId="8" borderId="4" xfId="0" applyNumberFormat="1" applyFont="1" applyFill="1" applyBorder="1"/>
    <xf numFmtId="0" fontId="19" fillId="6" borderId="1" xfId="0" applyFont="1" applyFill="1" applyBorder="1" applyAlignment="1">
      <alignment wrapText="1"/>
    </xf>
    <xf numFmtId="4" fontId="19" fillId="6" borderId="4" xfId="0" applyNumberFormat="1" applyFont="1" applyFill="1" applyBorder="1"/>
    <xf numFmtId="4" fontId="12" fillId="0" borderId="4" xfId="0" applyNumberFormat="1" applyFont="1" applyBorder="1"/>
    <xf numFmtId="0" fontId="13" fillId="8" borderId="1" xfId="0" applyFont="1" applyFill="1" applyBorder="1" applyAlignment="1">
      <alignment horizontal="center"/>
    </xf>
    <xf numFmtId="4" fontId="13" fillId="8" borderId="1" xfId="0" applyNumberFormat="1" applyFont="1" applyFill="1" applyBorder="1"/>
    <xf numFmtId="4" fontId="2" fillId="8" borderId="1" xfId="0" applyNumberFormat="1" applyFont="1" applyFill="1" applyBorder="1"/>
    <xf numFmtId="4" fontId="20" fillId="9" borderId="1" xfId="0" applyNumberFormat="1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5"/>
  <sheetViews>
    <sheetView tabSelected="1" topLeftCell="A406" zoomScaleNormal="100" workbookViewId="0">
      <selection activeCell="D437" sqref="D437"/>
    </sheetView>
  </sheetViews>
  <sheetFormatPr defaultRowHeight="15.75" x14ac:dyDescent="0.25"/>
  <cols>
    <col min="1" max="1" width="8.28515625" style="10" customWidth="1"/>
    <col min="2" max="2" width="55.5703125" style="10" customWidth="1"/>
    <col min="3" max="3" width="14.28515625" style="11" customWidth="1"/>
    <col min="4" max="4" width="13.140625" style="11" customWidth="1"/>
    <col min="5" max="5" width="9.140625" style="63" customWidth="1"/>
    <col min="6" max="6" width="8.85546875" style="91" hidden="1" customWidth="1"/>
    <col min="7" max="11" width="9.140625" hidden="1" customWidth="1"/>
    <col min="12" max="12" width="14.42578125" customWidth="1"/>
    <col min="13" max="14" width="9.140625" customWidth="1"/>
  </cols>
  <sheetData>
    <row r="1" spans="1:6" s="9" customFormat="1" x14ac:dyDescent="0.25">
      <c r="A1" s="274" t="s">
        <v>425</v>
      </c>
      <c r="B1" s="275"/>
      <c r="C1" s="275"/>
      <c r="D1" s="275"/>
      <c r="E1" s="275"/>
      <c r="F1" s="91"/>
    </row>
    <row r="2" spans="1:6" s="1" customFormat="1" x14ac:dyDescent="0.25">
      <c r="A2" s="10"/>
      <c r="B2" s="10"/>
      <c r="C2" s="11"/>
      <c r="D2" s="11"/>
      <c r="E2" s="63"/>
      <c r="F2" s="91"/>
    </row>
    <row r="3" spans="1:6" s="1" customFormat="1" x14ac:dyDescent="0.25">
      <c r="A3" s="59" t="s">
        <v>62</v>
      </c>
      <c r="B3" s="12" t="s">
        <v>63</v>
      </c>
      <c r="C3" s="11"/>
      <c r="D3" s="11"/>
      <c r="E3" s="63"/>
      <c r="F3" s="91"/>
    </row>
    <row r="4" spans="1:6" ht="14.25" customHeight="1" thickBot="1" x14ac:dyDescent="0.3">
      <c r="A4" s="42"/>
      <c r="B4" s="42"/>
      <c r="C4" s="31"/>
      <c r="D4" s="31"/>
      <c r="E4" s="64"/>
    </row>
    <row r="5" spans="1:6" ht="48.75" customHeight="1" thickBot="1" x14ac:dyDescent="0.3">
      <c r="A5" s="13" t="s">
        <v>183</v>
      </c>
      <c r="B5" s="14" t="s">
        <v>0</v>
      </c>
      <c r="C5" s="15" t="s">
        <v>339</v>
      </c>
      <c r="D5" s="15" t="s">
        <v>426</v>
      </c>
      <c r="E5" s="65" t="s">
        <v>182</v>
      </c>
    </row>
    <row r="6" spans="1:6" ht="16.5" thickBot="1" x14ac:dyDescent="0.3"/>
    <row r="7" spans="1:6" s="143" customFormat="1" ht="16.5" thickBot="1" x14ac:dyDescent="0.3">
      <c r="A7" s="16">
        <v>591</v>
      </c>
      <c r="B7" s="127" t="s">
        <v>446</v>
      </c>
      <c r="C7" s="128">
        <f>C8</f>
        <v>0</v>
      </c>
      <c r="D7" s="128">
        <f>D8</f>
        <v>250000</v>
      </c>
      <c r="E7" s="67"/>
      <c r="F7" s="91"/>
    </row>
    <row r="8" spans="1:6" s="143" customFormat="1" x14ac:dyDescent="0.25">
      <c r="A8" s="19">
        <v>591111</v>
      </c>
      <c r="B8" s="20" t="s">
        <v>444</v>
      </c>
      <c r="C8" s="21">
        <v>0</v>
      </c>
      <c r="D8" s="21">
        <v>250000</v>
      </c>
      <c r="E8" s="85"/>
      <c r="F8" s="91"/>
    </row>
    <row r="9" spans="1:6" s="143" customFormat="1" ht="16.5" thickBot="1" x14ac:dyDescent="0.3">
      <c r="A9" s="10"/>
      <c r="B9" s="10"/>
      <c r="C9" s="11"/>
      <c r="D9" s="11"/>
      <c r="E9" s="63"/>
      <c r="F9" s="91"/>
    </row>
    <row r="10" spans="1:6" ht="16.5" thickBot="1" x14ac:dyDescent="0.3">
      <c r="A10" s="16">
        <v>71</v>
      </c>
      <c r="B10" s="17" t="s">
        <v>1</v>
      </c>
      <c r="C10" s="18">
        <f>C12+C15+C18+C26+C32+C40+C45</f>
        <v>1836620</v>
      </c>
      <c r="D10" s="18">
        <f>D12+D15+D18+D26+D32+D40+D45</f>
        <v>1488000</v>
      </c>
      <c r="E10" s="71">
        <f>(D10/C10)*100</f>
        <v>81.018392481841644</v>
      </c>
    </row>
    <row r="11" spans="1:6" ht="16.5" thickBot="1" x14ac:dyDescent="0.3">
      <c r="E11" s="64"/>
    </row>
    <row r="12" spans="1:6" s="2" customFormat="1" ht="16.5" thickBot="1" x14ac:dyDescent="0.3">
      <c r="A12" s="16">
        <v>711</v>
      </c>
      <c r="B12" s="17" t="s">
        <v>2</v>
      </c>
      <c r="C12" s="18">
        <f t="shared" ref="C12:D12" si="0">C13</f>
        <v>500</v>
      </c>
      <c r="D12" s="18">
        <f t="shared" si="0"/>
        <v>0</v>
      </c>
      <c r="E12" s="67"/>
      <c r="F12" s="94"/>
    </row>
    <row r="13" spans="1:6" ht="18" customHeight="1" x14ac:dyDescent="0.25">
      <c r="A13" s="19">
        <v>711111</v>
      </c>
      <c r="B13" s="20" t="s">
        <v>306</v>
      </c>
      <c r="C13" s="21">
        <v>500</v>
      </c>
      <c r="D13" s="21">
        <v>0</v>
      </c>
      <c r="E13" s="85"/>
    </row>
    <row r="14" spans="1:6" s="143" customFormat="1" ht="18" customHeight="1" thickBot="1" x14ac:dyDescent="0.3">
      <c r="A14" s="132"/>
      <c r="B14" s="133"/>
      <c r="C14" s="134"/>
      <c r="D14" s="134"/>
      <c r="E14" s="220"/>
      <c r="F14" s="91"/>
    </row>
    <row r="15" spans="1:6" s="109" customFormat="1" ht="15.6" customHeight="1" thickBot="1" x14ac:dyDescent="0.3">
      <c r="A15" s="16">
        <v>713</v>
      </c>
      <c r="B15" s="127" t="s">
        <v>248</v>
      </c>
      <c r="C15" s="128">
        <f>C16</f>
        <v>120</v>
      </c>
      <c r="D15" s="128">
        <f>D16</f>
        <v>0</v>
      </c>
      <c r="E15" s="67"/>
      <c r="F15" s="108"/>
    </row>
    <row r="16" spans="1:6" s="5" customFormat="1" ht="15.6" customHeight="1" x14ac:dyDescent="0.25">
      <c r="A16" s="19">
        <v>713111</v>
      </c>
      <c r="B16" s="20" t="s">
        <v>365</v>
      </c>
      <c r="C16" s="21">
        <v>120</v>
      </c>
      <c r="D16" s="21">
        <v>0</v>
      </c>
      <c r="E16" s="85"/>
      <c r="F16" s="92"/>
    </row>
    <row r="17" spans="1:6" s="5" customFormat="1" ht="15.6" customHeight="1" thickBot="1" x14ac:dyDescent="0.3">
      <c r="A17" s="132"/>
      <c r="B17" s="133"/>
      <c r="C17" s="134"/>
      <c r="D17" s="134"/>
      <c r="E17" s="135"/>
      <c r="F17" s="92"/>
    </row>
    <row r="18" spans="1:6" ht="16.5" thickBot="1" x14ac:dyDescent="0.3">
      <c r="A18" s="16">
        <v>714</v>
      </c>
      <c r="B18" s="17" t="s">
        <v>3</v>
      </c>
      <c r="C18" s="18">
        <f>C19+C20+C21+C22+C23+C24</f>
        <v>587500</v>
      </c>
      <c r="D18" s="18">
        <f>D19+D20+D21+D22+D23+D24</f>
        <v>127500</v>
      </c>
      <c r="E18" s="67">
        <f>(D18/C18)*100</f>
        <v>21.702127659574469</v>
      </c>
    </row>
    <row r="19" spans="1:6" x14ac:dyDescent="0.25">
      <c r="A19" s="19">
        <v>714111</v>
      </c>
      <c r="B19" s="22" t="s">
        <v>4</v>
      </c>
      <c r="C19" s="21">
        <v>15000</v>
      </c>
      <c r="D19" s="21">
        <v>15000</v>
      </c>
      <c r="E19" s="66">
        <f>(D19/C19)*100</f>
        <v>100</v>
      </c>
    </row>
    <row r="20" spans="1:6" x14ac:dyDescent="0.25">
      <c r="A20" s="23">
        <v>714112</v>
      </c>
      <c r="B20" s="24" t="s">
        <v>5</v>
      </c>
      <c r="C20" s="21">
        <v>4500</v>
      </c>
      <c r="D20" s="21">
        <v>4500</v>
      </c>
      <c r="E20" s="66">
        <f t="shared" ref="E20:E24" si="1">(D20/C20)*100</f>
        <v>100</v>
      </c>
    </row>
    <row r="21" spans="1:6" x14ac:dyDescent="0.25">
      <c r="A21" s="23">
        <v>714113</v>
      </c>
      <c r="B21" s="24" t="s">
        <v>6</v>
      </c>
      <c r="C21" s="21">
        <v>50000</v>
      </c>
      <c r="D21" s="21">
        <v>51000</v>
      </c>
      <c r="E21" s="66">
        <f t="shared" si="1"/>
        <v>102</v>
      </c>
    </row>
    <row r="22" spans="1:6" x14ac:dyDescent="0.25">
      <c r="A22" s="23">
        <v>714121</v>
      </c>
      <c r="B22" s="24" t="s">
        <v>7</v>
      </c>
      <c r="C22" s="21">
        <v>8000</v>
      </c>
      <c r="D22" s="21">
        <v>7000</v>
      </c>
      <c r="E22" s="66">
        <f t="shared" si="1"/>
        <v>87.5</v>
      </c>
    </row>
    <row r="23" spans="1:6" x14ac:dyDescent="0.25">
      <c r="A23" s="23">
        <v>714131</v>
      </c>
      <c r="B23" s="24" t="s">
        <v>8</v>
      </c>
      <c r="C23" s="21">
        <v>335000</v>
      </c>
      <c r="D23" s="21">
        <v>20000</v>
      </c>
      <c r="E23" s="66">
        <f t="shared" si="1"/>
        <v>5.9701492537313428</v>
      </c>
    </row>
    <row r="24" spans="1:6" s="143" customFormat="1" x14ac:dyDescent="0.25">
      <c r="A24" s="23">
        <v>714132</v>
      </c>
      <c r="B24" s="24" t="s">
        <v>9</v>
      </c>
      <c r="C24" s="21">
        <v>175000</v>
      </c>
      <c r="D24" s="21">
        <v>30000</v>
      </c>
      <c r="E24" s="66">
        <f t="shared" si="1"/>
        <v>17.142857142857142</v>
      </c>
      <c r="F24" s="91"/>
    </row>
    <row r="25" spans="1:6" s="110" customFormat="1" ht="16.5" thickBot="1" x14ac:dyDescent="0.3">
      <c r="A25" s="32"/>
      <c r="B25" s="111"/>
      <c r="C25" s="31"/>
      <c r="D25" s="31"/>
      <c r="E25" s="81"/>
      <c r="F25" s="91"/>
    </row>
    <row r="26" spans="1:6" s="110" customFormat="1" ht="16.5" thickBot="1" x14ac:dyDescent="0.3">
      <c r="A26" s="16">
        <v>715</v>
      </c>
      <c r="B26" s="17" t="s">
        <v>253</v>
      </c>
      <c r="C26" s="18">
        <f>C27+C28+C29+C30</f>
        <v>0</v>
      </c>
      <c r="D26" s="18">
        <f>D27+D28+D29+D30</f>
        <v>0</v>
      </c>
      <c r="E26" s="71"/>
      <c r="F26" s="91"/>
    </row>
    <row r="27" spans="1:6" s="110" customFormat="1" x14ac:dyDescent="0.25">
      <c r="A27" s="19">
        <v>715131</v>
      </c>
      <c r="B27" s="22" t="s">
        <v>366</v>
      </c>
      <c r="C27" s="21">
        <v>0</v>
      </c>
      <c r="D27" s="21">
        <v>0</v>
      </c>
      <c r="E27" s="85"/>
      <c r="F27" s="91"/>
    </row>
    <row r="28" spans="1:6" s="143" customFormat="1" x14ac:dyDescent="0.25">
      <c r="A28" s="19">
        <v>715132</v>
      </c>
      <c r="B28" s="22" t="s">
        <v>249</v>
      </c>
      <c r="C28" s="25">
        <v>0</v>
      </c>
      <c r="D28" s="25">
        <v>0</v>
      </c>
      <c r="E28" s="209"/>
      <c r="F28" s="91"/>
    </row>
    <row r="29" spans="1:6" s="143" customFormat="1" x14ac:dyDescent="0.25">
      <c r="A29" s="19">
        <v>715137</v>
      </c>
      <c r="B29" s="22" t="s">
        <v>372</v>
      </c>
      <c r="C29" s="25">
        <v>0</v>
      </c>
      <c r="D29" s="25">
        <v>0</v>
      </c>
      <c r="E29" s="209"/>
      <c r="F29" s="91"/>
    </row>
    <row r="30" spans="1:6" s="143" customFormat="1" x14ac:dyDescent="0.25">
      <c r="A30" s="23">
        <v>715914</v>
      </c>
      <c r="B30" s="22" t="s">
        <v>369</v>
      </c>
      <c r="C30" s="25">
        <v>0</v>
      </c>
      <c r="D30" s="25">
        <v>0</v>
      </c>
      <c r="E30" s="209"/>
      <c r="F30" s="91"/>
    </row>
    <row r="31" spans="1:6" ht="16.5" thickBot="1" x14ac:dyDescent="0.3">
      <c r="A31" s="42"/>
      <c r="B31" s="42"/>
      <c r="C31" s="31"/>
      <c r="D31" s="31"/>
      <c r="E31" s="64"/>
    </row>
    <row r="32" spans="1:6" ht="16.5" thickBot="1" x14ac:dyDescent="0.3">
      <c r="A32" s="16">
        <v>716</v>
      </c>
      <c r="B32" s="17" t="s">
        <v>10</v>
      </c>
      <c r="C32" s="18">
        <f>C33+C34+C35+C36+C37+C38</f>
        <v>562500</v>
      </c>
      <c r="D32" s="18">
        <f>D33+D34+D35+D36+D37+D38</f>
        <v>612500</v>
      </c>
      <c r="E32" s="67">
        <f>(D32/C32)*100</f>
        <v>108.88888888888889</v>
      </c>
      <c r="F32" s="92"/>
    </row>
    <row r="33" spans="1:6" ht="30" x14ac:dyDescent="0.25">
      <c r="A33" s="19">
        <v>716111</v>
      </c>
      <c r="B33" s="20" t="s">
        <v>11</v>
      </c>
      <c r="C33" s="21">
        <v>360000</v>
      </c>
      <c r="D33" s="21">
        <v>400000</v>
      </c>
      <c r="E33" s="66">
        <f>(D33/C33)*100</f>
        <v>111.11111111111111</v>
      </c>
      <c r="F33" s="92"/>
    </row>
    <row r="34" spans="1:6" ht="30" x14ac:dyDescent="0.25">
      <c r="A34" s="23">
        <v>716112</v>
      </c>
      <c r="B34" s="26" t="s">
        <v>12</v>
      </c>
      <c r="C34" s="21">
        <v>25000</v>
      </c>
      <c r="D34" s="21">
        <v>28000</v>
      </c>
      <c r="E34" s="66">
        <f t="shared" ref="E34:E38" si="2">(D34/C34)*100</f>
        <v>112.00000000000001</v>
      </c>
      <c r="F34" s="92"/>
    </row>
    <row r="35" spans="1:6" ht="30" x14ac:dyDescent="0.25">
      <c r="A35" s="23">
        <v>716113</v>
      </c>
      <c r="B35" s="26" t="s">
        <v>174</v>
      </c>
      <c r="C35" s="21">
        <v>2500</v>
      </c>
      <c r="D35" s="21">
        <v>1500</v>
      </c>
      <c r="E35" s="66">
        <f t="shared" si="2"/>
        <v>60</v>
      </c>
      <c r="F35" s="92"/>
    </row>
    <row r="36" spans="1:6" ht="30" x14ac:dyDescent="0.25">
      <c r="A36" s="23">
        <v>716115</v>
      </c>
      <c r="B36" s="26" t="s">
        <v>13</v>
      </c>
      <c r="C36" s="21">
        <v>20000</v>
      </c>
      <c r="D36" s="21">
        <v>21000</v>
      </c>
      <c r="E36" s="66">
        <f t="shared" si="2"/>
        <v>105</v>
      </c>
      <c r="F36" s="92"/>
    </row>
    <row r="37" spans="1:6" ht="30" x14ac:dyDescent="0.25">
      <c r="A37" s="23">
        <v>716116</v>
      </c>
      <c r="B37" s="26" t="s">
        <v>14</v>
      </c>
      <c r="C37" s="21">
        <v>125000</v>
      </c>
      <c r="D37" s="21">
        <v>130000</v>
      </c>
      <c r="E37" s="66">
        <f t="shared" si="2"/>
        <v>104</v>
      </c>
      <c r="F37" s="92"/>
    </row>
    <row r="38" spans="1:6" ht="15" customHeight="1" x14ac:dyDescent="0.25">
      <c r="A38" s="23">
        <v>716117</v>
      </c>
      <c r="B38" s="26" t="s">
        <v>15</v>
      </c>
      <c r="C38" s="21">
        <v>30000</v>
      </c>
      <c r="D38" s="21">
        <v>32000</v>
      </c>
      <c r="E38" s="66">
        <f t="shared" si="2"/>
        <v>106.66666666666667</v>
      </c>
      <c r="F38" s="92"/>
    </row>
    <row r="39" spans="1:6" ht="16.5" thickBot="1" x14ac:dyDescent="0.3">
      <c r="A39" s="57"/>
      <c r="B39" s="57"/>
      <c r="C39" s="33"/>
      <c r="D39" s="33"/>
      <c r="E39" s="64"/>
    </row>
    <row r="40" spans="1:6" ht="16.5" thickBot="1" x14ac:dyDescent="0.3">
      <c r="A40" s="16">
        <v>717</v>
      </c>
      <c r="B40" s="27" t="s">
        <v>16</v>
      </c>
      <c r="C40" s="103">
        <f>C41+C42+C43</f>
        <v>686000</v>
      </c>
      <c r="D40" s="103">
        <f>D41+D42+D43</f>
        <v>748000</v>
      </c>
      <c r="E40" s="67">
        <f>(D40/C40)*100</f>
        <v>109.03790087463557</v>
      </c>
    </row>
    <row r="41" spans="1:6" s="101" customFormat="1" x14ac:dyDescent="0.25">
      <c r="A41" s="161">
        <v>717114</v>
      </c>
      <c r="B41" s="162" t="s">
        <v>239</v>
      </c>
      <c r="C41" s="163">
        <v>25000</v>
      </c>
      <c r="D41" s="163">
        <v>25000</v>
      </c>
      <c r="E41" s="164">
        <f>(D41/C41)*100</f>
        <v>100</v>
      </c>
      <c r="F41" s="95"/>
    </row>
    <row r="42" spans="1:6" s="8" customFormat="1" ht="15.75" customHeight="1" x14ac:dyDescent="0.25">
      <c r="A42" s="165">
        <v>717131</v>
      </c>
      <c r="B42" s="166" t="s">
        <v>180</v>
      </c>
      <c r="C42" s="167">
        <v>75000</v>
      </c>
      <c r="D42" s="163">
        <v>105000</v>
      </c>
      <c r="E42" s="164">
        <f t="shared" ref="E42:E43" si="3">(D42/C42)*100</f>
        <v>140</v>
      </c>
      <c r="F42" s="91"/>
    </row>
    <row r="43" spans="1:6" ht="15.75" customHeight="1" x14ac:dyDescent="0.25">
      <c r="A43" s="23">
        <v>717141</v>
      </c>
      <c r="B43" s="26" t="s">
        <v>17</v>
      </c>
      <c r="C43" s="25">
        <v>586000</v>
      </c>
      <c r="D43" s="208">
        <v>618000</v>
      </c>
      <c r="E43" s="66">
        <f t="shared" si="3"/>
        <v>105.46075085324232</v>
      </c>
    </row>
    <row r="44" spans="1:6" s="143" customFormat="1" ht="15.75" customHeight="1" thickBot="1" x14ac:dyDescent="0.3">
      <c r="A44" s="29"/>
      <c r="B44" s="30"/>
      <c r="C44" s="31"/>
      <c r="D44" s="31"/>
      <c r="E44" s="81"/>
      <c r="F44" s="91"/>
    </row>
    <row r="45" spans="1:6" ht="15.75" customHeight="1" thickBot="1" x14ac:dyDescent="0.3">
      <c r="A45" s="16">
        <v>719</v>
      </c>
      <c r="B45" s="27" t="s">
        <v>18</v>
      </c>
      <c r="C45" s="18">
        <f>C46</f>
        <v>0</v>
      </c>
      <c r="D45" s="18">
        <f>D46</f>
        <v>0</v>
      </c>
      <c r="E45" s="67"/>
    </row>
    <row r="46" spans="1:6" s="112" customFormat="1" x14ac:dyDescent="0.25">
      <c r="A46" s="28">
        <v>719115</v>
      </c>
      <c r="B46" s="138" t="s">
        <v>250</v>
      </c>
      <c r="C46" s="139">
        <v>0</v>
      </c>
      <c r="D46" s="139">
        <v>0</v>
      </c>
      <c r="E46" s="66"/>
      <c r="F46" s="95"/>
    </row>
    <row r="47" spans="1:6" s="112" customFormat="1" x14ac:dyDescent="0.25">
      <c r="A47" s="158"/>
      <c r="B47" s="159"/>
      <c r="C47" s="160"/>
      <c r="D47" s="160"/>
      <c r="E47" s="81"/>
      <c r="F47" s="95"/>
    </row>
    <row r="48" spans="1:6" s="112" customFormat="1" x14ac:dyDescent="0.25">
      <c r="A48" s="158"/>
      <c r="B48" s="159"/>
      <c r="C48" s="160"/>
      <c r="D48" s="160"/>
      <c r="E48" s="81"/>
      <c r="F48" s="95"/>
    </row>
    <row r="49" spans="1:6" ht="16.5" thickBot="1" x14ac:dyDescent="0.3">
      <c r="A49" s="155">
        <v>72</v>
      </c>
      <c r="B49" s="156" t="s">
        <v>151</v>
      </c>
      <c r="C49" s="157">
        <f>C51+C56</f>
        <v>1100180</v>
      </c>
      <c r="D49" s="157">
        <f>D51+D56</f>
        <v>1031675</v>
      </c>
      <c r="E49" s="151">
        <f>(D49/C49)*100</f>
        <v>93.773291643185658</v>
      </c>
    </row>
    <row r="50" spans="1:6" ht="16.5" thickBot="1" x14ac:dyDescent="0.3">
      <c r="A50" s="42"/>
      <c r="B50" s="42"/>
      <c r="C50" s="31"/>
      <c r="D50" s="31"/>
      <c r="E50" s="64"/>
    </row>
    <row r="51" spans="1:6" ht="30" thickBot="1" x14ac:dyDescent="0.3">
      <c r="A51" s="16">
        <v>721</v>
      </c>
      <c r="B51" s="27" t="s">
        <v>197</v>
      </c>
      <c r="C51" s="18">
        <f>C52+C53+C54</f>
        <v>216200</v>
      </c>
      <c r="D51" s="18">
        <f>D52+D53+D54</f>
        <v>226300</v>
      </c>
      <c r="E51" s="67">
        <f>(D51/C51)*100</f>
        <v>104.67160037002776</v>
      </c>
    </row>
    <row r="52" spans="1:6" x14ac:dyDescent="0.25">
      <c r="A52" s="245">
        <v>721112</v>
      </c>
      <c r="B52" s="246" t="s">
        <v>19</v>
      </c>
      <c r="C52" s="247">
        <v>210000</v>
      </c>
      <c r="D52" s="247">
        <v>220000</v>
      </c>
      <c r="E52" s="248">
        <f>(D52/C52)*100</f>
        <v>104.76190476190477</v>
      </c>
    </row>
    <row r="53" spans="1:6" ht="30" x14ac:dyDescent="0.25">
      <c r="A53" s="23">
        <v>721122</v>
      </c>
      <c r="B53" s="26" t="s">
        <v>20</v>
      </c>
      <c r="C53" s="25">
        <v>6000</v>
      </c>
      <c r="D53" s="21">
        <v>6000</v>
      </c>
      <c r="E53" s="66">
        <f t="shared" ref="E53:E54" si="4">(D53/C53)*100</f>
        <v>100</v>
      </c>
    </row>
    <row r="54" spans="1:6" s="143" customFormat="1" x14ac:dyDescent="0.25">
      <c r="A54" s="23">
        <v>721227</v>
      </c>
      <c r="B54" s="26" t="s">
        <v>276</v>
      </c>
      <c r="C54" s="25">
        <v>200</v>
      </c>
      <c r="D54" s="21">
        <v>300</v>
      </c>
      <c r="E54" s="66">
        <f t="shared" si="4"/>
        <v>150</v>
      </c>
      <c r="F54" s="91"/>
    </row>
    <row r="55" spans="1:6" s="3" customFormat="1" ht="16.5" thickBot="1" x14ac:dyDescent="0.3">
      <c r="A55" s="29"/>
      <c r="B55" s="30"/>
      <c r="C55" s="31"/>
      <c r="D55" s="31"/>
      <c r="E55" s="64"/>
      <c r="F55" s="91"/>
    </row>
    <row r="56" spans="1:6" ht="15.75" customHeight="1" thickBot="1" x14ac:dyDescent="0.3">
      <c r="A56" s="16">
        <v>722</v>
      </c>
      <c r="B56" s="27" t="s">
        <v>21</v>
      </c>
      <c r="C56" s="18">
        <f>C59+C62+C73+C76+C84+C87+C92+C94</f>
        <v>883980</v>
      </c>
      <c r="D56" s="18">
        <f>D59+D62+D73+D76+D84+D87+D92+D94</f>
        <v>805375</v>
      </c>
      <c r="E56" s="67">
        <f>(D56/C56)*100</f>
        <v>91.107830493902568</v>
      </c>
    </row>
    <row r="57" spans="1:6" x14ac:dyDescent="0.25">
      <c r="A57" s="34">
        <v>722131</v>
      </c>
      <c r="B57" s="35" t="s">
        <v>22</v>
      </c>
      <c r="C57" s="21">
        <v>30000</v>
      </c>
      <c r="D57" s="21">
        <v>22000</v>
      </c>
      <c r="E57" s="66">
        <f>(D57/C57)*100</f>
        <v>73.333333333333329</v>
      </c>
    </row>
    <row r="58" spans="1:6" s="143" customFormat="1" x14ac:dyDescent="0.25">
      <c r="A58" s="34">
        <v>722132</v>
      </c>
      <c r="B58" s="35" t="s">
        <v>309</v>
      </c>
      <c r="C58" s="21">
        <v>1000</v>
      </c>
      <c r="D58" s="21">
        <v>250</v>
      </c>
      <c r="E58" s="66">
        <f>(D58/C58)*100</f>
        <v>25</v>
      </c>
      <c r="F58" s="91"/>
    </row>
    <row r="59" spans="1:6" x14ac:dyDescent="0.25">
      <c r="A59" s="36">
        <v>722100</v>
      </c>
      <c r="B59" s="37" t="s">
        <v>22</v>
      </c>
      <c r="C59" s="38">
        <f>C57+C58</f>
        <v>31000</v>
      </c>
      <c r="D59" s="38">
        <f>D57+D58</f>
        <v>22250</v>
      </c>
      <c r="E59" s="72">
        <f>(D59/C59)*100</f>
        <v>71.774193548387103</v>
      </c>
    </row>
    <row r="60" spans="1:6" x14ac:dyDescent="0.25">
      <c r="A60" s="39">
        <v>722311</v>
      </c>
      <c r="B60" s="40" t="s">
        <v>23</v>
      </c>
      <c r="C60" s="25">
        <v>30500</v>
      </c>
      <c r="D60" s="25">
        <v>33000</v>
      </c>
      <c r="E60" s="70">
        <f>(D60/C60)*100</f>
        <v>108.19672131147541</v>
      </c>
    </row>
    <row r="61" spans="1:6" s="143" customFormat="1" x14ac:dyDescent="0.25">
      <c r="A61" s="39">
        <v>722321</v>
      </c>
      <c r="B61" s="40" t="s">
        <v>24</v>
      </c>
      <c r="C61" s="25">
        <v>258550</v>
      </c>
      <c r="D61" s="25">
        <v>258550</v>
      </c>
      <c r="E61" s="70">
        <f t="shared" ref="E61" si="5">(D61/C61)*100</f>
        <v>100</v>
      </c>
      <c r="F61" s="91"/>
    </row>
    <row r="62" spans="1:6" x14ac:dyDescent="0.25">
      <c r="A62" s="36">
        <v>722300</v>
      </c>
      <c r="B62" s="37" t="s">
        <v>25</v>
      </c>
      <c r="C62" s="41">
        <f>SUM(C60:C61)</f>
        <v>289050</v>
      </c>
      <c r="D62" s="41">
        <f>SUM(D60:D61)</f>
        <v>291550</v>
      </c>
      <c r="E62" s="72">
        <f>(D62/C62)*100</f>
        <v>100.86490226604394</v>
      </c>
    </row>
    <row r="63" spans="1:6" s="154" customFormat="1" x14ac:dyDescent="0.25">
      <c r="A63" s="165">
        <v>722425</v>
      </c>
      <c r="B63" s="166" t="s">
        <v>319</v>
      </c>
      <c r="C63" s="167">
        <v>2000</v>
      </c>
      <c r="D63" s="167">
        <v>2000</v>
      </c>
      <c r="E63" s="211">
        <f t="shared" ref="E63:E72" si="6">(D63/C63)*100</f>
        <v>100</v>
      </c>
      <c r="F63" s="153"/>
    </row>
    <row r="64" spans="1:6" x14ac:dyDescent="0.25">
      <c r="A64" s="39">
        <v>722432</v>
      </c>
      <c r="B64" s="40" t="s">
        <v>26</v>
      </c>
      <c r="C64" s="25">
        <v>5000</v>
      </c>
      <c r="D64" s="25">
        <v>12000</v>
      </c>
      <c r="E64" s="209">
        <f t="shared" si="6"/>
        <v>240</v>
      </c>
    </row>
    <row r="65" spans="1:9" x14ac:dyDescent="0.25">
      <c r="A65" s="165">
        <v>722434</v>
      </c>
      <c r="B65" s="166" t="s">
        <v>27</v>
      </c>
      <c r="C65" s="167">
        <v>25000</v>
      </c>
      <c r="D65" s="249">
        <v>0</v>
      </c>
      <c r="E65" s="211">
        <f t="shared" si="6"/>
        <v>0</v>
      </c>
      <c r="I65" t="s">
        <v>429</v>
      </c>
    </row>
    <row r="66" spans="1:9" ht="15.75" customHeight="1" x14ac:dyDescent="0.25">
      <c r="A66" s="39" t="s">
        <v>154</v>
      </c>
      <c r="B66" s="40" t="s">
        <v>28</v>
      </c>
      <c r="C66" s="25">
        <v>255000</v>
      </c>
      <c r="D66" s="25">
        <v>180000</v>
      </c>
      <c r="E66" s="209">
        <f t="shared" si="6"/>
        <v>70.588235294117652</v>
      </c>
    </row>
    <row r="67" spans="1:9" x14ac:dyDescent="0.25">
      <c r="A67" s="39" t="s">
        <v>155</v>
      </c>
      <c r="B67" s="40" t="s">
        <v>29</v>
      </c>
      <c r="C67" s="25">
        <v>5000</v>
      </c>
      <c r="D67" s="25">
        <v>2000</v>
      </c>
      <c r="E67" s="209">
        <f t="shared" si="6"/>
        <v>40</v>
      </c>
    </row>
    <row r="68" spans="1:9" x14ac:dyDescent="0.25">
      <c r="A68" s="39" t="s">
        <v>156</v>
      </c>
      <c r="B68" s="40" t="s">
        <v>30</v>
      </c>
      <c r="C68" s="25">
        <v>8090</v>
      </c>
      <c r="D68" s="25">
        <v>22000</v>
      </c>
      <c r="E68" s="209">
        <f t="shared" si="6"/>
        <v>271.94066749072931</v>
      </c>
    </row>
    <row r="69" spans="1:9" ht="15.75" customHeight="1" x14ac:dyDescent="0.25">
      <c r="A69" s="39" t="s">
        <v>157</v>
      </c>
      <c r="B69" s="40" t="s">
        <v>31</v>
      </c>
      <c r="C69" s="25">
        <v>11000</v>
      </c>
      <c r="D69" s="25">
        <v>11000</v>
      </c>
      <c r="E69" s="209">
        <f t="shared" si="6"/>
        <v>100</v>
      </c>
    </row>
    <row r="70" spans="1:9" ht="15.75" customHeight="1" x14ac:dyDescent="0.25">
      <c r="A70" s="39" t="s">
        <v>158</v>
      </c>
      <c r="B70" s="40" t="s">
        <v>32</v>
      </c>
      <c r="C70" s="25">
        <v>8000</v>
      </c>
      <c r="D70" s="25">
        <v>11000</v>
      </c>
      <c r="E70" s="209">
        <f t="shared" si="6"/>
        <v>137.5</v>
      </c>
    </row>
    <row r="71" spans="1:9" ht="15.75" customHeight="1" x14ac:dyDescent="0.25">
      <c r="A71" s="254">
        <v>722454</v>
      </c>
      <c r="B71" s="255" t="s">
        <v>33</v>
      </c>
      <c r="C71" s="256">
        <v>53000</v>
      </c>
      <c r="D71" s="257">
        <v>60000</v>
      </c>
      <c r="E71" s="258">
        <f t="shared" si="6"/>
        <v>113.20754716981132</v>
      </c>
    </row>
    <row r="72" spans="1:9" ht="30" x14ac:dyDescent="0.25">
      <c r="A72" s="39">
        <v>722463</v>
      </c>
      <c r="B72" s="40" t="s">
        <v>34</v>
      </c>
      <c r="C72" s="25">
        <v>1200</v>
      </c>
      <c r="D72" s="25">
        <v>1200</v>
      </c>
      <c r="E72" s="209">
        <f t="shared" si="6"/>
        <v>100</v>
      </c>
    </row>
    <row r="73" spans="1:9" x14ac:dyDescent="0.25">
      <c r="A73" s="36">
        <v>722400</v>
      </c>
      <c r="B73" s="37" t="s">
        <v>35</v>
      </c>
      <c r="C73" s="41">
        <f>SUM(C63:C72)</f>
        <v>373290</v>
      </c>
      <c r="D73" s="41">
        <f>SUM(D63:D72)</f>
        <v>301200</v>
      </c>
      <c r="E73" s="210">
        <f>(D73/C73)*100</f>
        <v>80.687936992686645</v>
      </c>
    </row>
    <row r="74" spans="1:9" x14ac:dyDescent="0.25">
      <c r="A74" s="39">
        <v>722515</v>
      </c>
      <c r="B74" s="40" t="s">
        <v>153</v>
      </c>
      <c r="C74" s="25">
        <v>1000</v>
      </c>
      <c r="D74" s="25">
        <v>1200</v>
      </c>
      <c r="E74" s="70">
        <f>(D74/C74)*100</f>
        <v>120</v>
      </c>
    </row>
    <row r="75" spans="1:9" ht="16.5" customHeight="1" x14ac:dyDescent="0.25">
      <c r="A75" s="39">
        <v>722516</v>
      </c>
      <c r="B75" s="40" t="s">
        <v>152</v>
      </c>
      <c r="C75" s="25">
        <v>23000</v>
      </c>
      <c r="D75" s="25">
        <v>2000</v>
      </c>
      <c r="E75" s="70">
        <f t="shared" ref="E75:E76" si="7">(D75/C75)*100</f>
        <v>8.695652173913043</v>
      </c>
    </row>
    <row r="76" spans="1:9" x14ac:dyDescent="0.25">
      <c r="A76" s="36">
        <v>722510</v>
      </c>
      <c r="B76" s="37" t="s">
        <v>241</v>
      </c>
      <c r="C76" s="41">
        <f t="shared" ref="C76" si="8">SUM(C74:C75)</f>
        <v>24000</v>
      </c>
      <c r="D76" s="41">
        <f t="shared" ref="D76" si="9">SUM(D74:D75)</f>
        <v>3200</v>
      </c>
      <c r="E76" s="212">
        <f t="shared" si="7"/>
        <v>13.333333333333334</v>
      </c>
    </row>
    <row r="77" spans="1:9" ht="15.75" customHeight="1" x14ac:dyDescent="0.25">
      <c r="A77" s="165">
        <v>722521</v>
      </c>
      <c r="B77" s="166" t="s">
        <v>36</v>
      </c>
      <c r="C77" s="167">
        <v>12100</v>
      </c>
      <c r="D77" s="167">
        <v>11000</v>
      </c>
      <c r="E77" s="168">
        <f>(D77/C77)*100</f>
        <v>90.909090909090907</v>
      </c>
    </row>
    <row r="78" spans="1:9" ht="15.75" customHeight="1" x14ac:dyDescent="0.25">
      <c r="A78" s="165">
        <v>722522</v>
      </c>
      <c r="B78" s="166" t="s">
        <v>37</v>
      </c>
      <c r="C78" s="167">
        <v>2200</v>
      </c>
      <c r="D78" s="167">
        <v>2900</v>
      </c>
      <c r="E78" s="168">
        <f t="shared" ref="E78:E83" si="10">(D78/C78)*100</f>
        <v>131.81818181818181</v>
      </c>
    </row>
    <row r="79" spans="1:9" ht="29.25" customHeight="1" x14ac:dyDescent="0.25">
      <c r="A79" s="165">
        <v>722523</v>
      </c>
      <c r="B79" s="166" t="s">
        <v>38</v>
      </c>
      <c r="C79" s="167">
        <v>1000</v>
      </c>
      <c r="D79" s="167">
        <v>900</v>
      </c>
      <c r="E79" s="168">
        <f t="shared" si="10"/>
        <v>90</v>
      </c>
    </row>
    <row r="80" spans="1:9" ht="28.5" customHeight="1" x14ac:dyDescent="0.25">
      <c r="A80" s="165">
        <v>722524</v>
      </c>
      <c r="B80" s="166" t="s">
        <v>39</v>
      </c>
      <c r="C80" s="167">
        <v>7800</v>
      </c>
      <c r="D80" s="167">
        <v>7000</v>
      </c>
      <c r="E80" s="168">
        <f t="shared" si="10"/>
        <v>89.743589743589752</v>
      </c>
    </row>
    <row r="81" spans="1:6" ht="28.5" customHeight="1" x14ac:dyDescent="0.25">
      <c r="A81" s="165">
        <v>722525</v>
      </c>
      <c r="B81" s="166" t="s">
        <v>40</v>
      </c>
      <c r="C81" s="167">
        <v>60</v>
      </c>
      <c r="D81" s="167">
        <v>35</v>
      </c>
      <c r="E81" s="168">
        <f t="shared" si="10"/>
        <v>58.333333333333336</v>
      </c>
    </row>
    <row r="82" spans="1:6" s="99" customFormat="1" ht="16.5" customHeight="1" x14ac:dyDescent="0.25">
      <c r="A82" s="165">
        <v>722528</v>
      </c>
      <c r="B82" s="166" t="s">
        <v>237</v>
      </c>
      <c r="C82" s="167">
        <v>0</v>
      </c>
      <c r="D82" s="167">
        <v>0</v>
      </c>
      <c r="E82" s="168"/>
      <c r="F82" s="91"/>
    </row>
    <row r="83" spans="1:6" ht="15.75" customHeight="1" x14ac:dyDescent="0.25">
      <c r="A83" s="165">
        <v>722529</v>
      </c>
      <c r="B83" s="166" t="s">
        <v>41</v>
      </c>
      <c r="C83" s="167">
        <v>13840</v>
      </c>
      <c r="D83" s="167">
        <v>16340</v>
      </c>
      <c r="E83" s="168">
        <f t="shared" si="10"/>
        <v>118.06358381502891</v>
      </c>
    </row>
    <row r="84" spans="1:6" ht="15.75" customHeight="1" x14ac:dyDescent="0.25">
      <c r="A84" s="36">
        <v>722520</v>
      </c>
      <c r="B84" s="37" t="s">
        <v>42</v>
      </c>
      <c r="C84" s="41">
        <f t="shared" ref="C84" si="11">SUM(C77:C83)</f>
        <v>37000</v>
      </c>
      <c r="D84" s="41">
        <f t="shared" ref="D84" si="12">SUM(D77:D83)</f>
        <v>38175</v>
      </c>
      <c r="E84" s="72">
        <f>(D84/C84)*100</f>
        <v>103.17567567567568</v>
      </c>
    </row>
    <row r="85" spans="1:6" ht="15.75" customHeight="1" x14ac:dyDescent="0.25">
      <c r="A85" s="165">
        <v>722531</v>
      </c>
      <c r="B85" s="166" t="s">
        <v>43</v>
      </c>
      <c r="C85" s="167">
        <v>35000</v>
      </c>
      <c r="D85" s="167">
        <v>40000</v>
      </c>
      <c r="E85" s="168">
        <f>(D85/C85)*100</f>
        <v>114.28571428571428</v>
      </c>
    </row>
    <row r="86" spans="1:6" ht="15.75" customHeight="1" x14ac:dyDescent="0.25">
      <c r="A86" s="165">
        <v>722532</v>
      </c>
      <c r="B86" s="166" t="s">
        <v>44</v>
      </c>
      <c r="C86" s="167">
        <v>38000</v>
      </c>
      <c r="D86" s="167">
        <v>40000</v>
      </c>
      <c r="E86" s="168">
        <f>(D86/C86)*100</f>
        <v>105.26315789473684</v>
      </c>
    </row>
    <row r="87" spans="1:6" x14ac:dyDescent="0.25">
      <c r="A87" s="36">
        <v>722530</v>
      </c>
      <c r="B87" s="37" t="s">
        <v>45</v>
      </c>
      <c r="C87" s="41">
        <f>SUM(C85:C86)</f>
        <v>73000</v>
      </c>
      <c r="D87" s="41">
        <f>SUM(D85:D86)</f>
        <v>80000</v>
      </c>
      <c r="E87" s="72">
        <f>(D87/C87)*100</f>
        <v>109.58904109589041</v>
      </c>
    </row>
    <row r="88" spans="1:6" ht="15.75" customHeight="1" x14ac:dyDescent="0.25">
      <c r="A88" s="165">
        <v>722581</v>
      </c>
      <c r="B88" s="166" t="s">
        <v>186</v>
      </c>
      <c r="C88" s="167">
        <v>50000</v>
      </c>
      <c r="D88" s="167">
        <v>63000</v>
      </c>
      <c r="E88" s="168">
        <f>(D88/C88)*100</f>
        <v>126</v>
      </c>
    </row>
    <row r="89" spans="1:6" ht="15.75" customHeight="1" x14ac:dyDescent="0.25">
      <c r="A89" s="165">
        <v>722582</v>
      </c>
      <c r="B89" s="166" t="s">
        <v>187</v>
      </c>
      <c r="C89" s="167">
        <v>5200</v>
      </c>
      <c r="D89" s="167">
        <v>5950</v>
      </c>
      <c r="E89" s="168">
        <f t="shared" ref="E89:E91" si="13">(D89/C89)*100</f>
        <v>114.42307692307692</v>
      </c>
    </row>
    <row r="90" spans="1:6" ht="15.75" customHeight="1" x14ac:dyDescent="0.25">
      <c r="A90" s="165">
        <v>722583</v>
      </c>
      <c r="B90" s="166" t="s">
        <v>188</v>
      </c>
      <c r="C90" s="167">
        <v>100</v>
      </c>
      <c r="D90" s="167">
        <v>30</v>
      </c>
      <c r="E90" s="168">
        <f t="shared" si="13"/>
        <v>30</v>
      </c>
    </row>
    <row r="91" spans="1:6" ht="30" x14ac:dyDescent="0.25">
      <c r="A91" s="165">
        <v>722584</v>
      </c>
      <c r="B91" s="166" t="s">
        <v>175</v>
      </c>
      <c r="C91" s="167">
        <v>200</v>
      </c>
      <c r="D91" s="167">
        <v>20</v>
      </c>
      <c r="E91" s="168">
        <f t="shared" si="13"/>
        <v>10</v>
      </c>
    </row>
    <row r="92" spans="1:6" ht="15.75" customHeight="1" x14ac:dyDescent="0.25">
      <c r="A92" s="36">
        <v>722580</v>
      </c>
      <c r="B92" s="37" t="s">
        <v>189</v>
      </c>
      <c r="C92" s="41">
        <f t="shared" ref="C92" si="14">SUM(C88:C91)</f>
        <v>55500</v>
      </c>
      <c r="D92" s="41">
        <f t="shared" ref="D92" si="15">SUM(D88:D91)</f>
        <v>69000</v>
      </c>
      <c r="E92" s="72">
        <f>(D92/C92)*100</f>
        <v>124.32432432432432</v>
      </c>
    </row>
    <row r="93" spans="1:6" x14ac:dyDescent="0.25">
      <c r="A93" s="39">
        <v>722761</v>
      </c>
      <c r="B93" s="40" t="s">
        <v>46</v>
      </c>
      <c r="C93" s="25">
        <v>1140</v>
      </c>
      <c r="D93" s="25">
        <v>0</v>
      </c>
      <c r="E93" s="70"/>
    </row>
    <row r="94" spans="1:6" x14ac:dyDescent="0.25">
      <c r="A94" s="36">
        <v>722790</v>
      </c>
      <c r="B94" s="37" t="s">
        <v>47</v>
      </c>
      <c r="C94" s="41">
        <f>SUM(C93:C93)</f>
        <v>1140</v>
      </c>
      <c r="D94" s="41">
        <f>SUM(D93:D93)</f>
        <v>0</v>
      </c>
      <c r="E94" s="72"/>
    </row>
    <row r="95" spans="1:6" ht="16.5" thickBot="1" x14ac:dyDescent="0.3">
      <c r="A95" s="57"/>
      <c r="B95" s="57"/>
      <c r="C95" s="33"/>
      <c r="D95" s="33"/>
      <c r="E95" s="64"/>
    </row>
    <row r="96" spans="1:6" s="2" customFormat="1" ht="16.5" thickBot="1" x14ac:dyDescent="0.3">
      <c r="A96" s="16">
        <v>73</v>
      </c>
      <c r="B96" s="17" t="s">
        <v>48</v>
      </c>
      <c r="C96" s="18">
        <f>C98+C101+C120</f>
        <v>1552240</v>
      </c>
      <c r="D96" s="18">
        <f>D98+D101+D120</f>
        <v>263150</v>
      </c>
      <c r="E96" s="67">
        <f>(D96/C96)*100</f>
        <v>16.952919651600268</v>
      </c>
      <c r="F96" s="94"/>
    </row>
    <row r="97" spans="1:6" ht="16.5" thickBot="1" x14ac:dyDescent="0.3">
      <c r="A97" s="42"/>
      <c r="B97" s="42"/>
      <c r="C97" s="31"/>
      <c r="D97" s="31"/>
      <c r="E97" s="152"/>
    </row>
    <row r="98" spans="1:6" ht="16.5" thickBot="1" x14ac:dyDescent="0.3">
      <c r="A98" s="16">
        <v>731</v>
      </c>
      <c r="B98" s="27" t="s">
        <v>409</v>
      </c>
      <c r="C98" s="18">
        <f>C99</f>
        <v>5800</v>
      </c>
      <c r="D98" s="18">
        <f>D99</f>
        <v>0</v>
      </c>
      <c r="E98" s="67">
        <f>(D98/C98)*100</f>
        <v>0</v>
      </c>
    </row>
    <row r="99" spans="1:6" s="143" customFormat="1" x14ac:dyDescent="0.25">
      <c r="A99" s="231">
        <v>731111</v>
      </c>
      <c r="B99" s="232" t="s">
        <v>397</v>
      </c>
      <c r="C99" s="233">
        <f>C100</f>
        <v>5800</v>
      </c>
      <c r="D99" s="233">
        <f>D100</f>
        <v>0</v>
      </c>
      <c r="E99" s="230">
        <f t="shared" ref="E99:E100" si="16">(D99/C99)*100</f>
        <v>0</v>
      </c>
      <c r="F99" s="91"/>
    </row>
    <row r="100" spans="1:6" s="143" customFormat="1" ht="16.5" thickBot="1" x14ac:dyDescent="0.3">
      <c r="A100" s="225"/>
      <c r="B100" s="171" t="s">
        <v>398</v>
      </c>
      <c r="C100" s="172">
        <v>5800</v>
      </c>
      <c r="D100" s="172">
        <v>0</v>
      </c>
      <c r="E100" s="226">
        <f t="shared" si="16"/>
        <v>0</v>
      </c>
      <c r="F100" s="91"/>
    </row>
    <row r="101" spans="1:6" s="143" customFormat="1" ht="16.5" thickBot="1" x14ac:dyDescent="0.3">
      <c r="A101" s="16">
        <v>732</v>
      </c>
      <c r="B101" s="27" t="s">
        <v>49</v>
      </c>
      <c r="C101" s="18">
        <f>C102+C107+C118</f>
        <v>274640</v>
      </c>
      <c r="D101" s="18">
        <f>D102+D107+D118</f>
        <v>218000</v>
      </c>
      <c r="E101" s="67">
        <f>(D101/C101)*100</f>
        <v>79.376638508593061</v>
      </c>
      <c r="F101" s="91"/>
    </row>
    <row r="102" spans="1:6" s="112" customFormat="1" ht="15.75" customHeight="1" x14ac:dyDescent="0.25">
      <c r="A102" s="231">
        <v>732112</v>
      </c>
      <c r="B102" s="232" t="s">
        <v>50</v>
      </c>
      <c r="C102" s="233">
        <f>C103+C104+C105+C106+C116</f>
        <v>168140</v>
      </c>
      <c r="D102" s="233">
        <f>D103+D104+D105+D106+D116</f>
        <v>178500</v>
      </c>
      <c r="E102" s="234">
        <f>(D102/C102)*100</f>
        <v>106.16153205661949</v>
      </c>
      <c r="F102" s="95"/>
    </row>
    <row r="103" spans="1:6" s="195" customFormat="1" ht="15.75" customHeight="1" x14ac:dyDescent="0.25">
      <c r="A103" s="174"/>
      <c r="B103" s="175" t="s">
        <v>354</v>
      </c>
      <c r="C103" s="193">
        <v>125000</v>
      </c>
      <c r="D103" s="193">
        <v>125000</v>
      </c>
      <c r="E103" s="173">
        <f t="shared" ref="E103:E118" si="17">(D103/C103)*100</f>
        <v>100</v>
      </c>
      <c r="F103" s="194"/>
    </row>
    <row r="104" spans="1:6" s="195" customFormat="1" ht="15.75" customHeight="1" x14ac:dyDescent="0.25">
      <c r="A104" s="174"/>
      <c r="B104" s="175" t="s">
        <v>340</v>
      </c>
      <c r="C104" s="193">
        <v>25140</v>
      </c>
      <c r="D104" s="193">
        <v>48500</v>
      </c>
      <c r="E104" s="173">
        <f t="shared" si="17"/>
        <v>192.91964996022276</v>
      </c>
      <c r="F104" s="194"/>
    </row>
    <row r="105" spans="1:6" s="195" customFormat="1" ht="15.75" customHeight="1" x14ac:dyDescent="0.25">
      <c r="A105" s="174"/>
      <c r="B105" s="175" t="s">
        <v>382</v>
      </c>
      <c r="C105" s="193">
        <v>0</v>
      </c>
      <c r="D105" s="193">
        <v>0</v>
      </c>
      <c r="E105" s="173"/>
      <c r="F105" s="194"/>
    </row>
    <row r="106" spans="1:6" s="195" customFormat="1" ht="15.75" customHeight="1" x14ac:dyDescent="0.25">
      <c r="A106" s="174"/>
      <c r="B106" s="175" t="s">
        <v>394</v>
      </c>
      <c r="C106" s="193">
        <v>8000</v>
      </c>
      <c r="D106" s="193">
        <v>0</v>
      </c>
      <c r="E106" s="173">
        <f t="shared" si="17"/>
        <v>0</v>
      </c>
      <c r="F106" s="194"/>
    </row>
    <row r="107" spans="1:6" s="154" customFormat="1" ht="15.75" customHeight="1" x14ac:dyDescent="0.25">
      <c r="A107" s="228">
        <v>732114</v>
      </c>
      <c r="B107" s="229" t="s">
        <v>51</v>
      </c>
      <c r="C107" s="233">
        <f>C108+C109+C110+C111+C112+C113+C114+C115+C117</f>
        <v>86500</v>
      </c>
      <c r="D107" s="233">
        <f>D108+D109+D110+D111+D112+D113+D114+D115+D117</f>
        <v>39500</v>
      </c>
      <c r="E107" s="234">
        <f t="shared" si="17"/>
        <v>45.664739884393065</v>
      </c>
      <c r="F107" s="153"/>
    </row>
    <row r="108" spans="1:6" s="180" customFormat="1" ht="15.75" customHeight="1" x14ac:dyDescent="0.25">
      <c r="A108" s="174"/>
      <c r="B108" s="175" t="s">
        <v>328</v>
      </c>
      <c r="C108" s="176">
        <v>10000</v>
      </c>
      <c r="D108" s="176">
        <v>10000</v>
      </c>
      <c r="E108" s="173">
        <f t="shared" si="17"/>
        <v>100</v>
      </c>
      <c r="F108" s="179"/>
    </row>
    <row r="109" spans="1:6" s="180" customFormat="1" ht="15.75" customHeight="1" x14ac:dyDescent="0.25">
      <c r="A109" s="174"/>
      <c r="B109" s="175" t="s">
        <v>329</v>
      </c>
      <c r="C109" s="176">
        <v>20000</v>
      </c>
      <c r="D109" s="176">
        <v>18000</v>
      </c>
      <c r="E109" s="173">
        <f t="shared" si="17"/>
        <v>90</v>
      </c>
      <c r="F109" s="179"/>
    </row>
    <row r="110" spans="1:6" s="180" customFormat="1" ht="15.75" customHeight="1" x14ac:dyDescent="0.25">
      <c r="A110" s="174"/>
      <c r="B110" s="175" t="s">
        <v>333</v>
      </c>
      <c r="C110" s="176">
        <v>3000</v>
      </c>
      <c r="D110" s="176">
        <v>0</v>
      </c>
      <c r="E110" s="173">
        <f t="shared" si="17"/>
        <v>0</v>
      </c>
      <c r="F110" s="179"/>
    </row>
    <row r="111" spans="1:6" s="180" customFormat="1" ht="31.5" customHeight="1" x14ac:dyDescent="0.25">
      <c r="A111" s="174"/>
      <c r="B111" s="175" t="s">
        <v>359</v>
      </c>
      <c r="C111" s="176">
        <v>3500</v>
      </c>
      <c r="D111" s="176">
        <v>3500</v>
      </c>
      <c r="E111" s="173">
        <f t="shared" si="17"/>
        <v>100</v>
      </c>
      <c r="F111" s="179"/>
    </row>
    <row r="112" spans="1:6" s="180" customFormat="1" ht="15.75" customHeight="1" x14ac:dyDescent="0.25">
      <c r="A112" s="174"/>
      <c r="B112" s="175" t="s">
        <v>387</v>
      </c>
      <c r="C112" s="176">
        <v>10000</v>
      </c>
      <c r="D112" s="176">
        <v>0</v>
      </c>
      <c r="E112" s="173">
        <f t="shared" si="17"/>
        <v>0</v>
      </c>
      <c r="F112" s="179"/>
    </row>
    <row r="113" spans="1:12" s="180" customFormat="1" ht="15.75" customHeight="1" x14ac:dyDescent="0.25">
      <c r="A113" s="174"/>
      <c r="B113" s="175" t="s">
        <v>439</v>
      </c>
      <c r="C113" s="176">
        <v>0</v>
      </c>
      <c r="D113" s="176">
        <v>8000</v>
      </c>
      <c r="E113" s="173"/>
      <c r="F113" s="179"/>
    </row>
    <row r="114" spans="1:12" s="180" customFormat="1" ht="15.75" customHeight="1" x14ac:dyDescent="0.25">
      <c r="A114" s="174"/>
      <c r="B114" s="175" t="s">
        <v>386</v>
      </c>
      <c r="C114" s="176">
        <v>5000</v>
      </c>
      <c r="D114" s="176">
        <v>0</v>
      </c>
      <c r="E114" s="173">
        <f t="shared" si="17"/>
        <v>0</v>
      </c>
      <c r="F114" s="179"/>
    </row>
    <row r="115" spans="1:12" s="180" customFormat="1" ht="15.75" customHeight="1" x14ac:dyDescent="0.25">
      <c r="A115" s="174"/>
      <c r="B115" s="175" t="s">
        <v>388</v>
      </c>
      <c r="C115" s="176">
        <v>10000</v>
      </c>
      <c r="D115" s="176">
        <v>0</v>
      </c>
      <c r="E115" s="173">
        <f t="shared" si="17"/>
        <v>0</v>
      </c>
      <c r="F115" s="179"/>
    </row>
    <row r="116" spans="1:12" s="180" customFormat="1" ht="15.75" customHeight="1" x14ac:dyDescent="0.25">
      <c r="A116" s="174"/>
      <c r="B116" s="175" t="s">
        <v>438</v>
      </c>
      <c r="C116" s="273">
        <v>10000</v>
      </c>
      <c r="D116" s="273">
        <v>5000</v>
      </c>
      <c r="E116" s="173">
        <f t="shared" si="17"/>
        <v>50</v>
      </c>
      <c r="F116" s="179"/>
      <c r="L116" s="180" t="s">
        <v>447</v>
      </c>
    </row>
    <row r="117" spans="1:12" s="180" customFormat="1" ht="15.75" customHeight="1" x14ac:dyDescent="0.25">
      <c r="A117" s="174"/>
      <c r="B117" s="175" t="s">
        <v>389</v>
      </c>
      <c r="C117" s="176">
        <v>25000</v>
      </c>
      <c r="D117" s="176">
        <v>0</v>
      </c>
      <c r="E117" s="173">
        <f t="shared" si="17"/>
        <v>0</v>
      </c>
      <c r="F117" s="179"/>
    </row>
    <row r="118" spans="1:12" s="154" customFormat="1" ht="15.75" customHeight="1" x14ac:dyDescent="0.25">
      <c r="A118" s="228">
        <v>732116</v>
      </c>
      <c r="B118" s="229" t="s">
        <v>337</v>
      </c>
      <c r="C118" s="227">
        <v>20000</v>
      </c>
      <c r="D118" s="227">
        <v>0</v>
      </c>
      <c r="E118" s="234">
        <f t="shared" si="17"/>
        <v>0</v>
      </c>
      <c r="F118" s="153"/>
    </row>
    <row r="119" spans="1:12" ht="16.5" thickBot="1" x14ac:dyDescent="0.3">
      <c r="A119" s="42"/>
      <c r="B119" s="30"/>
      <c r="C119" s="31"/>
      <c r="D119" s="31"/>
      <c r="E119" s="81"/>
    </row>
    <row r="120" spans="1:12" ht="16.5" thickBot="1" x14ac:dyDescent="0.3">
      <c r="A120" s="16">
        <v>733</v>
      </c>
      <c r="B120" s="27" t="s">
        <v>52</v>
      </c>
      <c r="C120" s="18">
        <f>C121+C122+C123</f>
        <v>1271800</v>
      </c>
      <c r="D120" s="18">
        <f>D121+D122+D123</f>
        <v>45150</v>
      </c>
      <c r="E120" s="67">
        <f>(D120/C120)*100</f>
        <v>3.5500864915867276</v>
      </c>
    </row>
    <row r="121" spans="1:12" x14ac:dyDescent="0.25">
      <c r="A121" s="19">
        <v>733111</v>
      </c>
      <c r="B121" s="43" t="s">
        <v>261</v>
      </c>
      <c r="C121" s="21">
        <v>0</v>
      </c>
      <c r="D121" s="21">
        <v>0</v>
      </c>
      <c r="E121" s="66"/>
    </row>
    <row r="122" spans="1:12" s="143" customFormat="1" x14ac:dyDescent="0.25">
      <c r="A122" s="39">
        <v>733112</v>
      </c>
      <c r="B122" s="26" t="s">
        <v>205</v>
      </c>
      <c r="C122" s="21">
        <v>0</v>
      </c>
      <c r="D122" s="21">
        <v>2000</v>
      </c>
      <c r="E122" s="66"/>
      <c r="F122" s="91"/>
    </row>
    <row r="123" spans="1:12" s="137" customFormat="1" x14ac:dyDescent="0.25">
      <c r="A123" s="39">
        <v>732114</v>
      </c>
      <c r="B123" s="26" t="s">
        <v>281</v>
      </c>
      <c r="C123" s="25">
        <v>1271800</v>
      </c>
      <c r="D123" s="25">
        <v>43150</v>
      </c>
      <c r="E123" s="70">
        <f>(D123/C123)*100</f>
        <v>3.3928290611731402</v>
      </c>
      <c r="F123" s="91"/>
    </row>
    <row r="124" spans="1:12" ht="16.5" thickBot="1" x14ac:dyDescent="0.3">
      <c r="A124" s="42"/>
      <c r="B124" s="30"/>
      <c r="C124" s="31"/>
      <c r="D124" s="31"/>
      <c r="E124" s="64"/>
    </row>
    <row r="125" spans="1:12" ht="16.5" thickBot="1" x14ac:dyDescent="0.3">
      <c r="A125" s="16">
        <v>74</v>
      </c>
      <c r="B125" s="27" t="s">
        <v>53</v>
      </c>
      <c r="C125" s="18">
        <f>C127+C130</f>
        <v>999760</v>
      </c>
      <c r="D125" s="18">
        <f>D127+D130</f>
        <v>582175</v>
      </c>
      <c r="E125" s="67">
        <f>(D125/C125)*100</f>
        <v>58.231475554132992</v>
      </c>
    </row>
    <row r="126" spans="1:12" s="4" customFormat="1" ht="16.5" thickBot="1" x14ac:dyDescent="0.3">
      <c r="A126" s="60"/>
      <c r="B126" s="61"/>
      <c r="C126" s="62"/>
      <c r="D126" s="62"/>
      <c r="E126" s="68"/>
      <c r="F126" s="96"/>
    </row>
    <row r="127" spans="1:12" s="4" customFormat="1" ht="16.5" thickBot="1" x14ac:dyDescent="0.3">
      <c r="A127" s="16">
        <v>741</v>
      </c>
      <c r="B127" s="27" t="s">
        <v>159</v>
      </c>
      <c r="C127" s="18">
        <f>+C128</f>
        <v>280400</v>
      </c>
      <c r="D127" s="18">
        <f>+D128</f>
        <v>0</v>
      </c>
      <c r="E127" s="67">
        <f>(D127/C127)*100</f>
        <v>0</v>
      </c>
      <c r="F127" s="96"/>
    </row>
    <row r="128" spans="1:12" s="4" customFormat="1" ht="15.75" customHeight="1" x14ac:dyDescent="0.25">
      <c r="A128" s="34">
        <v>741111</v>
      </c>
      <c r="B128" s="20" t="s">
        <v>160</v>
      </c>
      <c r="C128" s="21">
        <v>280400</v>
      </c>
      <c r="D128" s="21">
        <v>0</v>
      </c>
      <c r="E128" s="66">
        <f>(D128/C128)*100</f>
        <v>0</v>
      </c>
      <c r="F128" s="96"/>
    </row>
    <row r="129" spans="1:6" s="4" customFormat="1" ht="14.25" customHeight="1" thickBot="1" x14ac:dyDescent="0.3">
      <c r="A129" s="60"/>
      <c r="B129" s="61"/>
      <c r="C129" s="62"/>
      <c r="D129" s="62"/>
      <c r="E129" s="68"/>
      <c r="F129" s="96"/>
    </row>
    <row r="130" spans="1:6" ht="16.5" thickBot="1" x14ac:dyDescent="0.3">
      <c r="A130" s="16">
        <v>742</v>
      </c>
      <c r="B130" s="27" t="s">
        <v>54</v>
      </c>
      <c r="C130" s="18">
        <f>C131+C140</f>
        <v>719360</v>
      </c>
      <c r="D130" s="18">
        <f>D131+D140</f>
        <v>582175</v>
      </c>
      <c r="E130" s="67">
        <f>(D130/C130)*100</f>
        <v>80.929576290035584</v>
      </c>
    </row>
    <row r="131" spans="1:6" s="154" customFormat="1" ht="15.75" customHeight="1" x14ac:dyDescent="0.25">
      <c r="A131" s="235">
        <v>742112</v>
      </c>
      <c r="B131" s="236" t="s">
        <v>55</v>
      </c>
      <c r="C131" s="237">
        <f>C132+C133+C134+C135+C136+C137+C138+C139</f>
        <v>637360</v>
      </c>
      <c r="D131" s="237">
        <f>D132+D133+D134+D135+D136+D137+D138+D139</f>
        <v>493215</v>
      </c>
      <c r="E131" s="238">
        <f>(D131/C131)*100</f>
        <v>77.384052968495041</v>
      </c>
      <c r="F131" s="153"/>
    </row>
    <row r="132" spans="1:6" s="180" customFormat="1" ht="15.75" customHeight="1" x14ac:dyDescent="0.25">
      <c r="A132" s="177"/>
      <c r="B132" s="186" t="s">
        <v>324</v>
      </c>
      <c r="C132" s="178">
        <v>73565</v>
      </c>
      <c r="D132" s="178">
        <v>0</v>
      </c>
      <c r="E132" s="170">
        <f t="shared" ref="E132:E139" si="18">(D132/C132)*100</f>
        <v>0</v>
      </c>
      <c r="F132" s="179"/>
    </row>
    <row r="133" spans="1:6" s="180" customFormat="1" ht="15.75" customHeight="1" x14ac:dyDescent="0.25">
      <c r="A133" s="177"/>
      <c r="B133" s="186" t="s">
        <v>325</v>
      </c>
      <c r="C133" s="178">
        <v>60000</v>
      </c>
      <c r="D133" s="178">
        <v>0</v>
      </c>
      <c r="E133" s="170">
        <f t="shared" si="18"/>
        <v>0</v>
      </c>
      <c r="F133" s="179"/>
    </row>
    <row r="134" spans="1:6" s="180" customFormat="1" ht="31.5" customHeight="1" x14ac:dyDescent="0.25">
      <c r="A134" s="177"/>
      <c r="B134" s="186" t="s">
        <v>336</v>
      </c>
      <c r="C134" s="178">
        <v>20000</v>
      </c>
      <c r="D134" s="178">
        <v>13215</v>
      </c>
      <c r="E134" s="170">
        <f t="shared" si="18"/>
        <v>66.074999999999989</v>
      </c>
      <c r="F134" s="179"/>
    </row>
    <row r="135" spans="1:6" s="180" customFormat="1" ht="15.75" customHeight="1" x14ac:dyDescent="0.25">
      <c r="A135" s="177"/>
      <c r="B135" s="186" t="s">
        <v>343</v>
      </c>
      <c r="C135" s="178">
        <v>51365</v>
      </c>
      <c r="D135" s="178">
        <v>0</v>
      </c>
      <c r="E135" s="170">
        <f t="shared" si="18"/>
        <v>0</v>
      </c>
      <c r="F135" s="179"/>
    </row>
    <row r="136" spans="1:6" s="180" customFormat="1" ht="15.75" customHeight="1" x14ac:dyDescent="0.25">
      <c r="A136" s="177"/>
      <c r="B136" s="186" t="s">
        <v>346</v>
      </c>
      <c r="C136" s="178">
        <v>250000</v>
      </c>
      <c r="D136" s="178">
        <v>0</v>
      </c>
      <c r="E136" s="170">
        <f t="shared" si="18"/>
        <v>0</v>
      </c>
      <c r="F136" s="179"/>
    </row>
    <row r="137" spans="1:6" s="180" customFormat="1" ht="15.75" customHeight="1" x14ac:dyDescent="0.25">
      <c r="A137" s="177"/>
      <c r="B137" s="186" t="s">
        <v>347</v>
      </c>
      <c r="C137" s="178">
        <v>62430</v>
      </c>
      <c r="D137" s="178">
        <v>400000</v>
      </c>
      <c r="E137" s="170">
        <f t="shared" si="18"/>
        <v>640.7176037161621</v>
      </c>
      <c r="F137" s="179"/>
    </row>
    <row r="138" spans="1:6" s="180" customFormat="1" ht="15.75" customHeight="1" x14ac:dyDescent="0.25">
      <c r="A138" s="270"/>
      <c r="B138" s="186" t="s">
        <v>395</v>
      </c>
      <c r="C138" s="271">
        <v>80000</v>
      </c>
      <c r="D138" s="271">
        <v>80000</v>
      </c>
      <c r="E138" s="272">
        <f t="shared" si="18"/>
        <v>100</v>
      </c>
      <c r="F138" s="179"/>
    </row>
    <row r="139" spans="1:6" s="180" customFormat="1" ht="15.75" customHeight="1" x14ac:dyDescent="0.25">
      <c r="A139" s="270"/>
      <c r="B139" s="186" t="s">
        <v>396</v>
      </c>
      <c r="C139" s="271">
        <v>40000</v>
      </c>
      <c r="D139" s="271">
        <v>0</v>
      </c>
      <c r="E139" s="272">
        <f t="shared" si="18"/>
        <v>0</v>
      </c>
      <c r="F139" s="179"/>
    </row>
    <row r="140" spans="1:6" ht="15.75" customHeight="1" x14ac:dyDescent="0.25">
      <c r="A140" s="239">
        <v>742114</v>
      </c>
      <c r="B140" s="240" t="s">
        <v>56</v>
      </c>
      <c r="C140" s="241">
        <f>C141+C142+C143+C145+C146+C147+C148</f>
        <v>82000</v>
      </c>
      <c r="D140" s="241">
        <f>D141+D142+D143+D144+D145+D146+D147+D148</f>
        <v>88960</v>
      </c>
      <c r="E140" s="242">
        <f>(D140/C140)*100</f>
        <v>108.48780487804879</v>
      </c>
    </row>
    <row r="141" spans="1:6" s="180" customFormat="1" ht="15.75" customHeight="1" x14ac:dyDescent="0.25">
      <c r="A141" s="183"/>
      <c r="B141" s="184" t="s">
        <v>332</v>
      </c>
      <c r="C141" s="185">
        <v>10000</v>
      </c>
      <c r="D141" s="185">
        <v>0</v>
      </c>
      <c r="E141" s="70">
        <f t="shared" ref="E141:E146" si="19">(D141/C141)*100</f>
        <v>0</v>
      </c>
      <c r="F141" s="179"/>
    </row>
    <row r="142" spans="1:6" s="180" customFormat="1" ht="15.75" customHeight="1" x14ac:dyDescent="0.25">
      <c r="A142" s="183"/>
      <c r="B142" s="184" t="s">
        <v>348</v>
      </c>
      <c r="C142" s="185">
        <v>15000</v>
      </c>
      <c r="D142" s="185">
        <v>55000</v>
      </c>
      <c r="E142" s="70">
        <f t="shared" si="19"/>
        <v>366.66666666666663</v>
      </c>
      <c r="F142" s="179"/>
    </row>
    <row r="143" spans="1:6" s="180" customFormat="1" ht="15.75" customHeight="1" x14ac:dyDescent="0.25">
      <c r="A143" s="183"/>
      <c r="B143" s="187" t="s">
        <v>357</v>
      </c>
      <c r="C143" s="207">
        <v>30000</v>
      </c>
      <c r="D143" s="207">
        <v>20000</v>
      </c>
      <c r="E143" s="70">
        <f t="shared" si="19"/>
        <v>66.666666666666657</v>
      </c>
      <c r="F143" s="179"/>
    </row>
    <row r="144" spans="1:6" s="180" customFormat="1" ht="15.75" customHeight="1" x14ac:dyDescent="0.25">
      <c r="A144" s="183"/>
      <c r="B144" s="267" t="s">
        <v>437</v>
      </c>
      <c r="C144" s="268">
        <v>10000</v>
      </c>
      <c r="D144" s="268">
        <v>8960</v>
      </c>
      <c r="E144" s="70">
        <f t="shared" si="19"/>
        <v>89.600000000000009</v>
      </c>
      <c r="F144" s="179"/>
    </row>
    <row r="145" spans="1:6" s="143" customFormat="1" ht="15.75" customHeight="1" x14ac:dyDescent="0.25">
      <c r="A145" s="23"/>
      <c r="B145" s="187" t="s">
        <v>358</v>
      </c>
      <c r="C145" s="207">
        <v>10000</v>
      </c>
      <c r="D145" s="207">
        <v>5000</v>
      </c>
      <c r="E145" s="70">
        <f t="shared" si="19"/>
        <v>50</v>
      </c>
      <c r="F145" s="91"/>
    </row>
    <row r="146" spans="1:6" s="143" customFormat="1" ht="15.75" customHeight="1" x14ac:dyDescent="0.25">
      <c r="A146" s="23"/>
      <c r="B146" s="187" t="s">
        <v>383</v>
      </c>
      <c r="C146" s="207">
        <v>17000</v>
      </c>
      <c r="D146" s="207">
        <v>0</v>
      </c>
      <c r="E146" s="70">
        <f t="shared" si="19"/>
        <v>0</v>
      </c>
      <c r="F146" s="91"/>
    </row>
    <row r="147" spans="1:6" s="143" customFormat="1" ht="30.75" customHeight="1" x14ac:dyDescent="0.25">
      <c r="A147" s="23"/>
      <c r="B147" s="187" t="s">
        <v>336</v>
      </c>
      <c r="C147" s="207">
        <v>0</v>
      </c>
      <c r="D147" s="207">
        <v>0</v>
      </c>
      <c r="E147" s="70"/>
      <c r="F147" s="91"/>
    </row>
    <row r="148" spans="1:6" s="143" customFormat="1" ht="15.75" customHeight="1" x14ac:dyDescent="0.25">
      <c r="A148" s="23"/>
      <c r="B148" s="184" t="s">
        <v>408</v>
      </c>
      <c r="C148" s="207">
        <v>0</v>
      </c>
      <c r="D148" s="207">
        <v>0</v>
      </c>
      <c r="E148" s="70"/>
      <c r="F148" s="91"/>
    </row>
    <row r="149" spans="1:6" s="143" customFormat="1" ht="15.75" customHeight="1" x14ac:dyDescent="0.25">
      <c r="A149" s="243"/>
      <c r="B149" s="205"/>
      <c r="C149" s="206"/>
      <c r="D149" s="206"/>
      <c r="E149" s="244"/>
      <c r="F149" s="91"/>
    </row>
    <row r="150" spans="1:6" s="143" customFormat="1" ht="15.75" customHeight="1" thickBot="1" x14ac:dyDescent="0.3">
      <c r="A150" s="181"/>
      <c r="B150" s="205"/>
      <c r="C150" s="206"/>
      <c r="D150" s="206"/>
      <c r="E150" s="182"/>
      <c r="F150" s="91"/>
    </row>
    <row r="151" spans="1:6" s="2" customFormat="1" ht="16.5" thickBot="1" x14ac:dyDescent="0.3">
      <c r="A151" s="98"/>
      <c r="B151" s="88" t="s">
        <v>57</v>
      </c>
      <c r="C151" s="89">
        <f>C10+C49+C96+C125</f>
        <v>5488800</v>
      </c>
      <c r="D151" s="89">
        <f>D10+D49+D96+D125</f>
        <v>3365000</v>
      </c>
      <c r="E151" s="150">
        <f>(D151/C151)*100</f>
        <v>61.306660836612735</v>
      </c>
      <c r="F151" s="94"/>
    </row>
    <row r="152" spans="1:6" s="9" customFormat="1" ht="16.5" thickBot="1" x14ac:dyDescent="0.3">
      <c r="A152" s="42"/>
      <c r="B152" s="42"/>
      <c r="C152" s="31"/>
      <c r="D152" s="31"/>
      <c r="E152" s="64"/>
      <c r="F152" s="91"/>
    </row>
    <row r="153" spans="1:6" ht="16.5" thickBot="1" x14ac:dyDescent="0.3">
      <c r="A153" s="16">
        <v>81</v>
      </c>
      <c r="B153" s="27" t="s">
        <v>58</v>
      </c>
      <c r="C153" s="18">
        <f>C155</f>
        <v>0</v>
      </c>
      <c r="D153" s="18">
        <f>D155</f>
        <v>0</v>
      </c>
      <c r="E153" s="67"/>
    </row>
    <row r="154" spans="1:6" s="1" customFormat="1" ht="16.5" thickBot="1" x14ac:dyDescent="0.3">
      <c r="A154" s="29"/>
      <c r="B154" s="30"/>
      <c r="C154" s="31"/>
      <c r="D154" s="31"/>
      <c r="E154" s="64"/>
      <c r="F154" s="91"/>
    </row>
    <row r="155" spans="1:6" ht="16.5" thickBot="1" x14ac:dyDescent="0.3">
      <c r="A155" s="16">
        <v>811</v>
      </c>
      <c r="B155" s="27" t="s">
        <v>59</v>
      </c>
      <c r="C155" s="18">
        <f t="shared" ref="C155" si="20">C157</f>
        <v>0</v>
      </c>
      <c r="D155" s="18">
        <f t="shared" ref="D155" si="21">D157</f>
        <v>0</v>
      </c>
      <c r="E155" s="67"/>
    </row>
    <row r="156" spans="1:6" s="120" customFormat="1" ht="16.5" thickBot="1" x14ac:dyDescent="0.3">
      <c r="A156" s="121"/>
      <c r="B156" s="122"/>
      <c r="C156" s="123"/>
      <c r="D156" s="123"/>
      <c r="E156" s="124"/>
      <c r="F156" s="119"/>
    </row>
    <row r="157" spans="1:6" ht="16.5" thickBot="1" x14ac:dyDescent="0.3">
      <c r="A157" s="117">
        <v>8111</v>
      </c>
      <c r="B157" s="17" t="s">
        <v>190</v>
      </c>
      <c r="C157" s="18">
        <f>C158</f>
        <v>0</v>
      </c>
      <c r="D157" s="18">
        <f>D158</f>
        <v>0</v>
      </c>
      <c r="E157" s="118"/>
    </row>
    <row r="158" spans="1:6" ht="15.75" customHeight="1" x14ac:dyDescent="0.25">
      <c r="A158" s="19">
        <v>811111</v>
      </c>
      <c r="B158" s="20" t="s">
        <v>60</v>
      </c>
      <c r="C158" s="21">
        <v>0</v>
      </c>
      <c r="D158" s="21">
        <v>0</v>
      </c>
      <c r="E158" s="66"/>
    </row>
    <row r="159" spans="1:6" ht="16.5" thickBot="1" x14ac:dyDescent="0.3">
      <c r="A159" s="42"/>
      <c r="B159" s="42"/>
      <c r="C159" s="31"/>
      <c r="D159" s="31"/>
      <c r="E159" s="64"/>
    </row>
    <row r="160" spans="1:6" ht="30" thickBot="1" x14ac:dyDescent="0.3">
      <c r="A160" s="44"/>
      <c r="B160" s="45" t="s">
        <v>61</v>
      </c>
      <c r="C160" s="46">
        <f>C151+C153</f>
        <v>5488800</v>
      </c>
      <c r="D160" s="46">
        <f>D151+D153+D7</f>
        <v>3615000</v>
      </c>
      <c r="E160" s="73">
        <f>(D160/C160)*100</f>
        <v>65.861390467861824</v>
      </c>
    </row>
    <row r="161" spans="1:9" s="80" customFormat="1" x14ac:dyDescent="0.25">
      <c r="A161" s="104"/>
      <c r="B161" s="105"/>
      <c r="C161" s="106"/>
      <c r="D161" s="106"/>
      <c r="E161" s="107"/>
      <c r="F161" s="93"/>
    </row>
    <row r="162" spans="1:9" ht="22.5" customHeight="1" x14ac:dyDescent="0.25">
      <c r="B162" s="12" t="s">
        <v>64</v>
      </c>
    </row>
    <row r="163" spans="1:9" ht="16.5" thickBot="1" x14ac:dyDescent="0.3">
      <c r="A163" s="42"/>
      <c r="B163" s="42"/>
      <c r="C163" s="31"/>
      <c r="D163" s="31"/>
      <c r="E163" s="64"/>
    </row>
    <row r="164" spans="1:9" ht="47.25" customHeight="1" thickBot="1" x14ac:dyDescent="0.3">
      <c r="A164" s="13" t="s">
        <v>183</v>
      </c>
      <c r="B164" s="14" t="s">
        <v>0</v>
      </c>
      <c r="C164" s="15" t="s">
        <v>339</v>
      </c>
      <c r="D164" s="15" t="s">
        <v>426</v>
      </c>
      <c r="E164" s="65" t="s">
        <v>198</v>
      </c>
      <c r="F164" s="97" t="s">
        <v>217</v>
      </c>
    </row>
    <row r="165" spans="1:9" ht="16.5" thickBot="1" x14ac:dyDescent="0.3">
      <c r="A165" s="42"/>
      <c r="B165" s="42"/>
      <c r="C165" s="31"/>
      <c r="D165" s="31"/>
      <c r="E165" s="64"/>
    </row>
    <row r="166" spans="1:9" ht="16.5" thickBot="1" x14ac:dyDescent="0.3">
      <c r="A166" s="56">
        <v>611</v>
      </c>
      <c r="B166" s="58" t="s">
        <v>65</v>
      </c>
      <c r="C166" s="46">
        <f t="shared" ref="C166" si="22">C168+C172</f>
        <v>830805</v>
      </c>
      <c r="D166" s="46">
        <f t="shared" ref="D166" si="23">D168+D172</f>
        <v>1003900</v>
      </c>
      <c r="E166" s="73">
        <f>(D166/C166)*100</f>
        <v>120.83461221345561</v>
      </c>
    </row>
    <row r="167" spans="1:9" ht="16.5" thickBot="1" x14ac:dyDescent="0.3">
      <c r="A167" s="42"/>
      <c r="B167" s="42"/>
      <c r="C167" s="31"/>
      <c r="D167" s="31"/>
      <c r="E167" s="64"/>
    </row>
    <row r="168" spans="1:9" s="2" customFormat="1" ht="16.5" thickBot="1" x14ac:dyDescent="0.3">
      <c r="A168" s="52">
        <v>6111</v>
      </c>
      <c r="B168" s="48" t="s">
        <v>74</v>
      </c>
      <c r="C168" s="49">
        <f>C169+C170</f>
        <v>701760</v>
      </c>
      <c r="D168" s="49">
        <f>D169+D170</f>
        <v>863900</v>
      </c>
      <c r="E168" s="69">
        <f>(D168/C168)*100</f>
        <v>123.10476516187872</v>
      </c>
      <c r="F168" s="94"/>
    </row>
    <row r="169" spans="1:9" x14ac:dyDescent="0.25">
      <c r="A169" s="47">
        <v>611100</v>
      </c>
      <c r="B169" s="43" t="s">
        <v>74</v>
      </c>
      <c r="C169" s="21">
        <v>679000</v>
      </c>
      <c r="D169" s="269">
        <v>820000</v>
      </c>
      <c r="E169" s="66">
        <f>(D169/C169)*100</f>
        <v>120.76583210603829</v>
      </c>
      <c r="F169" s="91" t="s">
        <v>218</v>
      </c>
      <c r="I169" t="s">
        <v>432</v>
      </c>
    </row>
    <row r="170" spans="1:9" s="143" customFormat="1" x14ac:dyDescent="0.25">
      <c r="A170" s="259">
        <v>611100</v>
      </c>
      <c r="B170" s="260" t="s">
        <v>341</v>
      </c>
      <c r="C170" s="172">
        <v>22760</v>
      </c>
      <c r="D170" s="172">
        <v>43900</v>
      </c>
      <c r="E170" s="173">
        <f>(D170/C170)*100</f>
        <v>192.88224956063269</v>
      </c>
      <c r="F170" s="91" t="s">
        <v>218</v>
      </c>
    </row>
    <row r="171" spans="1:9" ht="16.5" thickBot="1" x14ac:dyDescent="0.3">
      <c r="A171" s="42"/>
      <c r="B171" s="42"/>
      <c r="C171" s="31"/>
      <c r="D171" s="31"/>
      <c r="E171" s="64"/>
    </row>
    <row r="172" spans="1:9" ht="16.5" thickBot="1" x14ac:dyDescent="0.3">
      <c r="A172" s="52">
        <v>6112</v>
      </c>
      <c r="B172" s="48" t="s">
        <v>66</v>
      </c>
      <c r="C172" s="49">
        <f>C173+C174+C175+C176+C177</f>
        <v>129045</v>
      </c>
      <c r="D172" s="49">
        <f>D173+D174+D175+D176+D177</f>
        <v>140000</v>
      </c>
      <c r="E172" s="69">
        <f>(D172/C172)*100</f>
        <v>108.48928668294006</v>
      </c>
    </row>
    <row r="173" spans="1:9" x14ac:dyDescent="0.25">
      <c r="A173" s="47">
        <v>611211</v>
      </c>
      <c r="B173" s="43" t="s">
        <v>67</v>
      </c>
      <c r="C173" s="21">
        <v>22400</v>
      </c>
      <c r="D173" s="21">
        <v>30000</v>
      </c>
      <c r="E173" s="66">
        <f>(D173/C173)*100</f>
        <v>133.92857142857142</v>
      </c>
      <c r="F173" s="91" t="s">
        <v>218</v>
      </c>
    </row>
    <row r="174" spans="1:9" x14ac:dyDescent="0.25">
      <c r="A174" s="50">
        <v>611221</v>
      </c>
      <c r="B174" s="51" t="s">
        <v>191</v>
      </c>
      <c r="C174" s="25">
        <v>70000</v>
      </c>
      <c r="D174" s="25">
        <v>80000</v>
      </c>
      <c r="E174" s="66">
        <f t="shared" ref="E174:E177" si="24">(D174/C174)*100</f>
        <v>114.28571428571428</v>
      </c>
      <c r="F174" s="91" t="s">
        <v>218</v>
      </c>
    </row>
    <row r="175" spans="1:9" x14ac:dyDescent="0.25">
      <c r="A175" s="50">
        <v>611223</v>
      </c>
      <c r="B175" s="51" t="s">
        <v>68</v>
      </c>
      <c r="C175" s="25">
        <v>9200</v>
      </c>
      <c r="D175" s="25">
        <v>10500</v>
      </c>
      <c r="E175" s="66">
        <f t="shared" si="24"/>
        <v>114.13043478260869</v>
      </c>
      <c r="F175" s="91" t="s">
        <v>218</v>
      </c>
    </row>
    <row r="176" spans="1:9" x14ac:dyDescent="0.25">
      <c r="A176" s="50">
        <v>611224</v>
      </c>
      <c r="B176" s="51" t="s">
        <v>166</v>
      </c>
      <c r="C176" s="25">
        <v>16445</v>
      </c>
      <c r="D176" s="25">
        <v>19500</v>
      </c>
      <c r="E176" s="66">
        <f t="shared" si="24"/>
        <v>118.57707509881423</v>
      </c>
      <c r="F176" s="91" t="s">
        <v>218</v>
      </c>
    </row>
    <row r="177" spans="1:6" s="102" customFormat="1" x14ac:dyDescent="0.25">
      <c r="A177" s="50">
        <v>611225</v>
      </c>
      <c r="B177" s="51" t="s">
        <v>242</v>
      </c>
      <c r="C177" s="25">
        <v>11000</v>
      </c>
      <c r="D177" s="25">
        <v>0</v>
      </c>
      <c r="E177" s="66">
        <f t="shared" si="24"/>
        <v>0</v>
      </c>
      <c r="F177" s="91" t="s">
        <v>218</v>
      </c>
    </row>
    <row r="178" spans="1:6" ht="16.5" thickBot="1" x14ac:dyDescent="0.3">
      <c r="A178" s="57"/>
      <c r="B178" s="57"/>
      <c r="C178" s="33"/>
      <c r="D178" s="33"/>
      <c r="E178" s="64"/>
    </row>
    <row r="179" spans="1:6" ht="16.5" thickBot="1" x14ac:dyDescent="0.3">
      <c r="A179" s="52">
        <v>612</v>
      </c>
      <c r="B179" s="48" t="s">
        <v>69</v>
      </c>
      <c r="C179" s="49">
        <f t="shared" ref="C179" si="25">C181</f>
        <v>78340</v>
      </c>
      <c r="D179" s="49">
        <f t="shared" ref="D179" si="26">D181</f>
        <v>90100</v>
      </c>
      <c r="E179" s="69">
        <f>(D179/C179)*100</f>
        <v>115.01148838396733</v>
      </c>
    </row>
    <row r="180" spans="1:6" s="1" customFormat="1" ht="16.5" thickBot="1" x14ac:dyDescent="0.3">
      <c r="A180" s="42"/>
      <c r="B180" s="42"/>
      <c r="C180" s="31"/>
      <c r="D180" s="31"/>
      <c r="E180" s="64"/>
      <c r="F180" s="91"/>
    </row>
    <row r="181" spans="1:6" ht="16.5" thickBot="1" x14ac:dyDescent="0.3">
      <c r="A181" s="52">
        <v>6121</v>
      </c>
      <c r="B181" s="48" t="s">
        <v>70</v>
      </c>
      <c r="C181" s="49">
        <f>C182+C183+C184</f>
        <v>78340</v>
      </c>
      <c r="D181" s="49">
        <f>D182+D183+D184</f>
        <v>90100</v>
      </c>
      <c r="E181" s="69">
        <f>(D181/C181)*100</f>
        <v>115.01148838396733</v>
      </c>
    </row>
    <row r="182" spans="1:6" x14ac:dyDescent="0.25">
      <c r="A182" s="19">
        <v>612100</v>
      </c>
      <c r="B182" s="43" t="s">
        <v>70</v>
      </c>
      <c r="C182" s="21">
        <v>73460</v>
      </c>
      <c r="D182" s="21">
        <v>85500</v>
      </c>
      <c r="E182" s="66">
        <f>(D182/C182)*100</f>
        <v>116.38987203920502</v>
      </c>
      <c r="F182" s="91" t="s">
        <v>218</v>
      </c>
    </row>
    <row r="183" spans="1:6" s="143" customFormat="1" x14ac:dyDescent="0.25">
      <c r="A183" s="261">
        <v>612100</v>
      </c>
      <c r="B183" s="262" t="s">
        <v>342</v>
      </c>
      <c r="C183" s="263">
        <v>2380</v>
      </c>
      <c r="D183" s="263">
        <v>4600</v>
      </c>
      <c r="E183" s="264">
        <f t="shared" ref="E183:E184" si="27">(D183/C183)*100</f>
        <v>193.27731092436974</v>
      </c>
      <c r="F183" s="91" t="s">
        <v>218</v>
      </c>
    </row>
    <row r="184" spans="1:6" s="102" customFormat="1" x14ac:dyDescent="0.25">
      <c r="A184" s="23">
        <v>612211</v>
      </c>
      <c r="B184" s="51" t="s">
        <v>243</v>
      </c>
      <c r="C184" s="25">
        <v>2500</v>
      </c>
      <c r="D184" s="25">
        <v>0</v>
      </c>
      <c r="E184" s="70">
        <f t="shared" si="27"/>
        <v>0</v>
      </c>
      <c r="F184" s="91" t="s">
        <v>218</v>
      </c>
    </row>
    <row r="185" spans="1:6" ht="16.5" thickBot="1" x14ac:dyDescent="0.3">
      <c r="A185" s="42"/>
      <c r="B185" s="42"/>
      <c r="C185" s="31"/>
      <c r="D185" s="31"/>
      <c r="E185" s="64"/>
    </row>
    <row r="186" spans="1:6" ht="16.5" thickBot="1" x14ac:dyDescent="0.3">
      <c r="A186" s="52">
        <v>613</v>
      </c>
      <c r="B186" s="48" t="s">
        <v>71</v>
      </c>
      <c r="C186" s="49">
        <f>C188+C197+C203+C214+C226+C232+C235+C255+C259</f>
        <v>1015510</v>
      </c>
      <c r="D186" s="49">
        <f>D188+D197+D203+D214+D226+D232+D235+D255+D259</f>
        <v>1058165</v>
      </c>
      <c r="E186" s="69">
        <f>(D186/C186)*100</f>
        <v>104.2003525322252</v>
      </c>
    </row>
    <row r="187" spans="1:6" ht="16.5" thickBot="1" x14ac:dyDescent="0.3">
      <c r="A187" s="42"/>
      <c r="B187" s="42"/>
      <c r="C187" s="31"/>
      <c r="D187" s="31"/>
      <c r="E187" s="64"/>
    </row>
    <row r="188" spans="1:6" thickBot="1" x14ac:dyDescent="0.3">
      <c r="A188" s="52">
        <v>6131</v>
      </c>
      <c r="B188" s="48" t="s">
        <v>72</v>
      </c>
      <c r="C188" s="49">
        <f>C189+C190+C191+C192+C193+C194+C195</f>
        <v>4400</v>
      </c>
      <c r="D188" s="49">
        <f>D189+D190+D191+D192+D193+D194+D195</f>
        <v>4400</v>
      </c>
      <c r="E188" s="49">
        <f>(D188/C188)*100</f>
        <v>100</v>
      </c>
    </row>
    <row r="189" spans="1:6" s="82" customFormat="1" x14ac:dyDescent="0.25">
      <c r="A189" s="23">
        <v>613113</v>
      </c>
      <c r="B189" s="51" t="s">
        <v>207</v>
      </c>
      <c r="C189" s="25">
        <v>350</v>
      </c>
      <c r="D189" s="25">
        <v>350</v>
      </c>
      <c r="E189" s="70">
        <f>(D189/C189)*100</f>
        <v>100</v>
      </c>
      <c r="F189" s="91" t="s">
        <v>218</v>
      </c>
    </row>
    <row r="190" spans="1:6" s="141" customFormat="1" x14ac:dyDescent="0.25">
      <c r="A190" s="23">
        <v>613114</v>
      </c>
      <c r="B190" s="51" t="s">
        <v>265</v>
      </c>
      <c r="C190" s="25">
        <v>1000</v>
      </c>
      <c r="D190" s="25">
        <v>1000</v>
      </c>
      <c r="E190" s="70">
        <f t="shared" ref="E190:E195" si="28">(D190/C190)*100</f>
        <v>100</v>
      </c>
      <c r="F190" s="91" t="s">
        <v>218</v>
      </c>
    </row>
    <row r="191" spans="1:6" s="143" customFormat="1" x14ac:dyDescent="0.25">
      <c r="A191" s="23">
        <v>613115</v>
      </c>
      <c r="B191" s="51" t="s">
        <v>278</v>
      </c>
      <c r="C191" s="25">
        <v>100</v>
      </c>
      <c r="D191" s="25">
        <v>100</v>
      </c>
      <c r="E191" s="70">
        <f t="shared" si="28"/>
        <v>100</v>
      </c>
      <c r="F191" s="91" t="s">
        <v>218</v>
      </c>
    </row>
    <row r="192" spans="1:6" x14ac:dyDescent="0.25">
      <c r="A192" s="23">
        <v>613116</v>
      </c>
      <c r="B192" s="51" t="s">
        <v>73</v>
      </c>
      <c r="C192" s="25">
        <v>350</v>
      </c>
      <c r="D192" s="25">
        <v>350</v>
      </c>
      <c r="E192" s="70">
        <f t="shared" si="28"/>
        <v>100</v>
      </c>
      <c r="F192" s="91" t="s">
        <v>218</v>
      </c>
    </row>
    <row r="193" spans="1:6" s="143" customFormat="1" x14ac:dyDescent="0.25">
      <c r="A193" s="23">
        <v>613117</v>
      </c>
      <c r="B193" s="51" t="s">
        <v>268</v>
      </c>
      <c r="C193" s="25">
        <v>100</v>
      </c>
      <c r="D193" s="25">
        <v>100</v>
      </c>
      <c r="E193" s="70">
        <f t="shared" si="28"/>
        <v>100</v>
      </c>
      <c r="F193" s="91" t="s">
        <v>218</v>
      </c>
    </row>
    <row r="194" spans="1:6" x14ac:dyDescent="0.25">
      <c r="A194" s="23">
        <v>613124</v>
      </c>
      <c r="B194" s="51" t="s">
        <v>274</v>
      </c>
      <c r="C194" s="148">
        <v>1000</v>
      </c>
      <c r="D194" s="25">
        <v>1000</v>
      </c>
      <c r="E194" s="70">
        <f t="shared" si="28"/>
        <v>100</v>
      </c>
      <c r="F194" s="91" t="s">
        <v>218</v>
      </c>
    </row>
    <row r="195" spans="1:6" s="84" customFormat="1" x14ac:dyDescent="0.25">
      <c r="A195" s="23">
        <v>613125</v>
      </c>
      <c r="B195" s="51" t="s">
        <v>210</v>
      </c>
      <c r="C195" s="25">
        <v>1500</v>
      </c>
      <c r="D195" s="25">
        <v>1500</v>
      </c>
      <c r="E195" s="70">
        <f t="shared" si="28"/>
        <v>100</v>
      </c>
      <c r="F195" s="91" t="s">
        <v>218</v>
      </c>
    </row>
    <row r="196" spans="1:6" s="116" customFormat="1" ht="16.5" thickBot="1" x14ac:dyDescent="0.3">
      <c r="A196" s="29"/>
      <c r="B196" s="42"/>
      <c r="C196" s="31"/>
      <c r="D196" s="31"/>
      <c r="E196" s="81"/>
      <c r="F196" s="91"/>
    </row>
    <row r="197" spans="1:6" ht="16.5" thickBot="1" x14ac:dyDescent="0.3">
      <c r="A197" s="52">
        <v>6132</v>
      </c>
      <c r="B197" s="48" t="s">
        <v>75</v>
      </c>
      <c r="C197" s="49">
        <f>C198+C199+C200+C201</f>
        <v>141000</v>
      </c>
      <c r="D197" s="49">
        <f>D198+D199+D200+D201</f>
        <v>147300</v>
      </c>
      <c r="E197" s="69">
        <f>(D197/C197)*100</f>
        <v>104.46808510638297</v>
      </c>
    </row>
    <row r="198" spans="1:6" x14ac:dyDescent="0.25">
      <c r="A198" s="19">
        <v>613211</v>
      </c>
      <c r="B198" s="43" t="s">
        <v>76</v>
      </c>
      <c r="C198" s="21">
        <v>110000</v>
      </c>
      <c r="D198" s="21">
        <v>120000</v>
      </c>
      <c r="E198" s="66">
        <f>(D198/C198)*100</f>
        <v>109.09090909090908</v>
      </c>
      <c r="F198" s="91" t="s">
        <v>219</v>
      </c>
    </row>
    <row r="199" spans="1:6" s="142" customFormat="1" x14ac:dyDescent="0.25">
      <c r="A199" s="19">
        <v>613212</v>
      </c>
      <c r="B199" s="43" t="s">
        <v>266</v>
      </c>
      <c r="C199" s="21">
        <v>0</v>
      </c>
      <c r="D199" s="21">
        <v>300</v>
      </c>
      <c r="E199" s="66"/>
      <c r="F199" s="91" t="s">
        <v>219</v>
      </c>
    </row>
    <row r="200" spans="1:6" s="6" customFormat="1" x14ac:dyDescent="0.25">
      <c r="A200" s="23">
        <v>613215</v>
      </c>
      <c r="B200" s="51" t="s">
        <v>167</v>
      </c>
      <c r="C200" s="25">
        <v>11000</v>
      </c>
      <c r="D200" s="25">
        <v>11000</v>
      </c>
      <c r="E200" s="66">
        <f t="shared" ref="E200:E201" si="29">(D200/C200)*100</f>
        <v>100</v>
      </c>
      <c r="F200" s="91" t="s">
        <v>219</v>
      </c>
    </row>
    <row r="201" spans="1:6" s="143" customFormat="1" x14ac:dyDescent="0.25">
      <c r="A201" s="23">
        <v>613216</v>
      </c>
      <c r="B201" s="51" t="s">
        <v>282</v>
      </c>
      <c r="C201" s="25">
        <v>20000</v>
      </c>
      <c r="D201" s="25">
        <v>16000</v>
      </c>
      <c r="E201" s="66">
        <f t="shared" si="29"/>
        <v>80</v>
      </c>
      <c r="F201" s="91" t="s">
        <v>219</v>
      </c>
    </row>
    <row r="202" spans="1:6" ht="16.5" thickBot="1" x14ac:dyDescent="0.3">
      <c r="A202" s="29"/>
      <c r="B202" s="42"/>
      <c r="C202" s="31"/>
      <c r="D202" s="31"/>
      <c r="E202" s="64"/>
    </row>
    <row r="203" spans="1:6" ht="16.5" thickBot="1" x14ac:dyDescent="0.3">
      <c r="A203" s="52">
        <v>6133</v>
      </c>
      <c r="B203" s="48" t="s">
        <v>77</v>
      </c>
      <c r="C203" s="49">
        <f>C204+C205+C206+C207+C208+C209+C210+C211+C212</f>
        <v>44500</v>
      </c>
      <c r="D203" s="49">
        <f>D204+D205+D206+D207+D208+D209+D210+D211+D212</f>
        <v>47000</v>
      </c>
      <c r="E203" s="69">
        <f>(D203/C203)*100</f>
        <v>105.61797752808988</v>
      </c>
    </row>
    <row r="204" spans="1:6" x14ac:dyDescent="0.25">
      <c r="A204" s="19">
        <v>613311</v>
      </c>
      <c r="B204" s="43" t="s">
        <v>78</v>
      </c>
      <c r="C204" s="21">
        <v>4000</v>
      </c>
      <c r="D204" s="21">
        <v>4000</v>
      </c>
      <c r="E204" s="66">
        <f>(D204/C204)*100</f>
        <v>100</v>
      </c>
      <c r="F204" s="91" t="s">
        <v>220</v>
      </c>
    </row>
    <row r="205" spans="1:6" x14ac:dyDescent="0.25">
      <c r="A205" s="23">
        <v>613312</v>
      </c>
      <c r="B205" s="51" t="s">
        <v>79</v>
      </c>
      <c r="C205" s="25">
        <v>3000</v>
      </c>
      <c r="D205" s="25">
        <v>3000</v>
      </c>
      <c r="E205" s="66">
        <f t="shared" ref="E205:E212" si="30">(D205/C205)*100</f>
        <v>100</v>
      </c>
      <c r="F205" s="91" t="s">
        <v>220</v>
      </c>
    </row>
    <row r="206" spans="1:6" x14ac:dyDescent="0.25">
      <c r="A206" s="23">
        <v>613313</v>
      </c>
      <c r="B206" s="51" t="s">
        <v>80</v>
      </c>
      <c r="C206" s="25">
        <v>1900</v>
      </c>
      <c r="D206" s="25">
        <v>1900</v>
      </c>
      <c r="E206" s="66">
        <f t="shared" si="30"/>
        <v>100</v>
      </c>
      <c r="F206" s="91" t="s">
        <v>220</v>
      </c>
    </row>
    <row r="207" spans="1:6" x14ac:dyDescent="0.25">
      <c r="A207" s="23">
        <v>613314</v>
      </c>
      <c r="B207" s="51" t="s">
        <v>81</v>
      </c>
      <c r="C207" s="25">
        <v>10000</v>
      </c>
      <c r="D207" s="25">
        <v>12000</v>
      </c>
      <c r="E207" s="70">
        <f t="shared" si="30"/>
        <v>120</v>
      </c>
      <c r="F207" s="91" t="s">
        <v>220</v>
      </c>
    </row>
    <row r="208" spans="1:6" x14ac:dyDescent="0.25">
      <c r="A208" s="23">
        <v>613321</v>
      </c>
      <c r="B208" s="51" t="s">
        <v>82</v>
      </c>
      <c r="C208" s="25">
        <v>1000</v>
      </c>
      <c r="D208" s="25">
        <v>1500</v>
      </c>
      <c r="E208" s="70">
        <f t="shared" si="30"/>
        <v>150</v>
      </c>
      <c r="F208" s="91" t="s">
        <v>218</v>
      </c>
    </row>
    <row r="209" spans="1:6" x14ac:dyDescent="0.25">
      <c r="A209" s="23">
        <v>613323</v>
      </c>
      <c r="B209" s="51" t="s">
        <v>83</v>
      </c>
      <c r="C209" s="25">
        <v>1600</v>
      </c>
      <c r="D209" s="25">
        <v>1600</v>
      </c>
      <c r="E209" s="70">
        <f t="shared" si="30"/>
        <v>100</v>
      </c>
      <c r="F209" s="91" t="s">
        <v>218</v>
      </c>
    </row>
    <row r="210" spans="1:6" x14ac:dyDescent="0.25">
      <c r="A210" s="23">
        <v>613324</v>
      </c>
      <c r="B210" s="51" t="s">
        <v>192</v>
      </c>
      <c r="C210" s="25">
        <v>20000</v>
      </c>
      <c r="D210" s="25">
        <v>20000</v>
      </c>
      <c r="E210" s="70">
        <f t="shared" si="30"/>
        <v>100</v>
      </c>
      <c r="F210" s="91" t="s">
        <v>218</v>
      </c>
    </row>
    <row r="211" spans="1:6" x14ac:dyDescent="0.25">
      <c r="A211" s="23">
        <v>613325</v>
      </c>
      <c r="B211" s="51" t="s">
        <v>84</v>
      </c>
      <c r="C211" s="25">
        <v>2100</v>
      </c>
      <c r="D211" s="25">
        <v>2100</v>
      </c>
      <c r="E211" s="66">
        <f t="shared" si="30"/>
        <v>100</v>
      </c>
      <c r="F211" s="91" t="s">
        <v>218</v>
      </c>
    </row>
    <row r="212" spans="1:6" x14ac:dyDescent="0.25">
      <c r="A212" s="23">
        <v>613327</v>
      </c>
      <c r="B212" s="51" t="s">
        <v>85</v>
      </c>
      <c r="C212" s="25">
        <v>900</v>
      </c>
      <c r="D212" s="25">
        <v>900</v>
      </c>
      <c r="E212" s="66">
        <f t="shared" si="30"/>
        <v>100</v>
      </c>
      <c r="F212" s="91" t="s">
        <v>218</v>
      </c>
    </row>
    <row r="213" spans="1:6" s="53" customFormat="1" ht="16.5" thickBot="1" x14ac:dyDescent="0.3">
      <c r="A213" s="29"/>
      <c r="B213" s="42"/>
      <c r="C213" s="31"/>
      <c r="D213" s="31"/>
      <c r="E213" s="64"/>
      <c r="F213" s="91"/>
    </row>
    <row r="214" spans="1:6" ht="16.5" thickBot="1" x14ac:dyDescent="0.3">
      <c r="A214" s="52">
        <v>6134</v>
      </c>
      <c r="B214" s="48" t="s">
        <v>86</v>
      </c>
      <c r="C214" s="49">
        <f>C215+C216+C217+C218+C219+C220+C221+C222+C223+C224</f>
        <v>49420</v>
      </c>
      <c r="D214" s="49">
        <f>D215+D216+D217+D218+D219+D220+D221+D222+D223+D224</f>
        <v>30515</v>
      </c>
      <c r="E214" s="69">
        <f>(D214/C214)*100</f>
        <v>61.746256576284907</v>
      </c>
    </row>
    <row r="215" spans="1:6" x14ac:dyDescent="0.25">
      <c r="A215" s="19">
        <v>613411</v>
      </c>
      <c r="B215" s="43" t="s">
        <v>87</v>
      </c>
      <c r="C215" s="21">
        <v>2000</v>
      </c>
      <c r="D215" s="269">
        <v>2700</v>
      </c>
      <c r="E215" s="66">
        <f>(D215/C215)*100</f>
        <v>135</v>
      </c>
      <c r="F215" s="91" t="s">
        <v>218</v>
      </c>
    </row>
    <row r="216" spans="1:6" x14ac:dyDescent="0.25">
      <c r="A216" s="23">
        <v>613412</v>
      </c>
      <c r="B216" s="51" t="s">
        <v>88</v>
      </c>
      <c r="C216" s="21">
        <v>3000</v>
      </c>
      <c r="D216" s="269">
        <v>2300</v>
      </c>
      <c r="E216" s="66">
        <f t="shared" ref="E216:E224" si="31">(D216/C216)*100</f>
        <v>76.666666666666671</v>
      </c>
      <c r="F216" s="91" t="s">
        <v>218</v>
      </c>
    </row>
    <row r="217" spans="1:6" x14ac:dyDescent="0.25">
      <c r="A217" s="23">
        <v>613413</v>
      </c>
      <c r="B217" s="26" t="s">
        <v>302</v>
      </c>
      <c r="C217" s="21">
        <v>1000</v>
      </c>
      <c r="D217" s="269">
        <v>1000</v>
      </c>
      <c r="E217" s="66">
        <f t="shared" si="31"/>
        <v>100</v>
      </c>
      <c r="F217" s="91" t="s">
        <v>218</v>
      </c>
    </row>
    <row r="218" spans="1:6" x14ac:dyDescent="0.25">
      <c r="A218" s="23">
        <v>613416</v>
      </c>
      <c r="B218" s="51" t="s">
        <v>89</v>
      </c>
      <c r="C218" s="21">
        <v>500</v>
      </c>
      <c r="D218" s="269">
        <v>1000</v>
      </c>
      <c r="E218" s="66">
        <f t="shared" si="31"/>
        <v>200</v>
      </c>
      <c r="F218" s="91" t="s">
        <v>218</v>
      </c>
    </row>
    <row r="219" spans="1:6" x14ac:dyDescent="0.25">
      <c r="A219" s="23">
        <v>613417</v>
      </c>
      <c r="B219" s="51" t="s">
        <v>90</v>
      </c>
      <c r="C219" s="21">
        <v>2020</v>
      </c>
      <c r="D219" s="269">
        <v>2020</v>
      </c>
      <c r="E219" s="66">
        <f t="shared" si="31"/>
        <v>100</v>
      </c>
      <c r="F219" s="91" t="s">
        <v>218</v>
      </c>
    </row>
    <row r="220" spans="1:6" s="102" customFormat="1" x14ac:dyDescent="0.25">
      <c r="A220" s="23">
        <v>613418</v>
      </c>
      <c r="B220" s="51" t="s">
        <v>244</v>
      </c>
      <c r="C220" s="21">
        <v>1500</v>
      </c>
      <c r="D220" s="269">
        <v>1500</v>
      </c>
      <c r="E220" s="66">
        <f t="shared" si="31"/>
        <v>100</v>
      </c>
      <c r="F220" s="91" t="s">
        <v>218</v>
      </c>
    </row>
    <row r="221" spans="1:6" s="143" customFormat="1" x14ac:dyDescent="0.25">
      <c r="A221" s="23">
        <v>613431</v>
      </c>
      <c r="B221" s="51" t="s">
        <v>303</v>
      </c>
      <c r="C221" s="21">
        <v>0</v>
      </c>
      <c r="D221" s="269">
        <v>0</v>
      </c>
      <c r="E221" s="66"/>
      <c r="F221" s="91" t="s">
        <v>218</v>
      </c>
    </row>
    <row r="222" spans="1:6" x14ac:dyDescent="0.25">
      <c r="A222" s="23">
        <v>613484</v>
      </c>
      <c r="B222" s="51" t="s">
        <v>91</v>
      </c>
      <c r="C222" s="21">
        <v>1900</v>
      </c>
      <c r="D222" s="269">
        <v>2400</v>
      </c>
      <c r="E222" s="66">
        <f t="shared" si="31"/>
        <v>126.31578947368421</v>
      </c>
      <c r="F222" s="91" t="s">
        <v>218</v>
      </c>
    </row>
    <row r="223" spans="1:6" s="102" customFormat="1" x14ac:dyDescent="0.25">
      <c r="A223" s="23">
        <v>613486</v>
      </c>
      <c r="B223" s="51" t="s">
        <v>245</v>
      </c>
      <c r="C223" s="21">
        <v>35000</v>
      </c>
      <c r="D223" s="269">
        <v>15095</v>
      </c>
      <c r="E223" s="66">
        <f t="shared" si="31"/>
        <v>43.128571428571426</v>
      </c>
      <c r="F223" s="91" t="s">
        <v>218</v>
      </c>
    </row>
    <row r="224" spans="1:6" x14ac:dyDescent="0.25">
      <c r="A224" s="23">
        <v>613488</v>
      </c>
      <c r="B224" s="51" t="s">
        <v>92</v>
      </c>
      <c r="C224" s="21">
        <v>2500</v>
      </c>
      <c r="D224" s="21">
        <v>2500</v>
      </c>
      <c r="E224" s="66">
        <f t="shared" si="31"/>
        <v>100</v>
      </c>
      <c r="F224" s="91" t="s">
        <v>218</v>
      </c>
    </row>
    <row r="225" spans="1:6" ht="16.5" thickBot="1" x14ac:dyDescent="0.3">
      <c r="A225" s="57"/>
      <c r="B225" s="57"/>
      <c r="C225" s="33"/>
      <c r="D225" s="33"/>
      <c r="E225" s="64"/>
    </row>
    <row r="226" spans="1:6" ht="16.5" thickBot="1" x14ac:dyDescent="0.3">
      <c r="A226" s="52">
        <v>6135</v>
      </c>
      <c r="B226" s="48" t="s">
        <v>95</v>
      </c>
      <c r="C226" s="49">
        <f>C227+C228+C229+C230</f>
        <v>28800</v>
      </c>
      <c r="D226" s="49">
        <f>D227+D228+D229+D230</f>
        <v>26000</v>
      </c>
      <c r="E226" s="69">
        <f>(D226/C226)*100</f>
        <v>90.277777777777786</v>
      </c>
    </row>
    <row r="227" spans="1:6" x14ac:dyDescent="0.25">
      <c r="A227" s="19">
        <v>613511</v>
      </c>
      <c r="B227" s="43" t="s">
        <v>93</v>
      </c>
      <c r="C227" s="21">
        <v>5200</v>
      </c>
      <c r="D227" s="21">
        <v>5200</v>
      </c>
      <c r="E227" s="66">
        <f>(D227/C227)*100</f>
        <v>100</v>
      </c>
      <c r="F227" s="91" t="s">
        <v>219</v>
      </c>
    </row>
    <row r="228" spans="1:6" x14ac:dyDescent="0.25">
      <c r="A228" s="23">
        <v>613512</v>
      </c>
      <c r="B228" s="51" t="s">
        <v>94</v>
      </c>
      <c r="C228" s="25">
        <v>19800</v>
      </c>
      <c r="D228" s="21">
        <v>17000</v>
      </c>
      <c r="E228" s="66">
        <f t="shared" ref="E228:E230" si="32">(D228/C228)*100</f>
        <v>85.858585858585855</v>
      </c>
      <c r="F228" s="91" t="s">
        <v>219</v>
      </c>
    </row>
    <row r="229" spans="1:6" x14ac:dyDescent="0.25">
      <c r="A229" s="23">
        <v>613523</v>
      </c>
      <c r="B229" s="51" t="s">
        <v>176</v>
      </c>
      <c r="C229" s="25">
        <v>3500</v>
      </c>
      <c r="D229" s="21">
        <v>3500</v>
      </c>
      <c r="E229" s="66">
        <f t="shared" si="32"/>
        <v>100</v>
      </c>
      <c r="F229" s="91" t="s">
        <v>218</v>
      </c>
    </row>
    <row r="230" spans="1:6" x14ac:dyDescent="0.25">
      <c r="A230" s="23">
        <v>613524</v>
      </c>
      <c r="B230" s="51" t="s">
        <v>177</v>
      </c>
      <c r="C230" s="25">
        <v>300</v>
      </c>
      <c r="D230" s="21">
        <v>300</v>
      </c>
      <c r="E230" s="66">
        <f t="shared" si="32"/>
        <v>100</v>
      </c>
      <c r="F230" s="91" t="s">
        <v>218</v>
      </c>
    </row>
    <row r="231" spans="1:6" s="143" customFormat="1" ht="16.5" thickBot="1" x14ac:dyDescent="0.3">
      <c r="A231" s="32"/>
      <c r="B231" s="57"/>
      <c r="C231" s="33"/>
      <c r="D231" s="31"/>
      <c r="E231" s="81"/>
      <c r="F231" s="91"/>
    </row>
    <row r="232" spans="1:6" s="5" customFormat="1" ht="16.5" thickBot="1" x14ac:dyDescent="0.3">
      <c r="A232" s="52">
        <v>6136</v>
      </c>
      <c r="B232" s="48" t="s">
        <v>416</v>
      </c>
      <c r="C232" s="49">
        <f>C233</f>
        <v>0</v>
      </c>
      <c r="D232" s="49">
        <f>D233</f>
        <v>4800</v>
      </c>
      <c r="E232" s="69"/>
      <c r="F232" s="92"/>
    </row>
    <row r="233" spans="1:6" s="5" customFormat="1" x14ac:dyDescent="0.25">
      <c r="A233" s="19">
        <v>613511</v>
      </c>
      <c r="B233" s="43" t="s">
        <v>417</v>
      </c>
      <c r="C233" s="21">
        <v>0</v>
      </c>
      <c r="D233" s="21">
        <v>4800</v>
      </c>
      <c r="E233" s="66"/>
      <c r="F233" s="92"/>
    </row>
    <row r="234" spans="1:6" s="5" customFormat="1" ht="16.5" thickBot="1" x14ac:dyDescent="0.3">
      <c r="A234" s="29"/>
      <c r="B234" s="42"/>
      <c r="C234" s="31"/>
      <c r="D234" s="31"/>
      <c r="E234" s="81"/>
      <c r="F234" s="92"/>
    </row>
    <row r="235" spans="1:6" ht="16.5" thickBot="1" x14ac:dyDescent="0.3">
      <c r="A235" s="52">
        <v>6137</v>
      </c>
      <c r="B235" s="48" t="s">
        <v>96</v>
      </c>
      <c r="C235" s="49">
        <f>C236+C237+C238+C239+C240+C241+C242+C243+C248+C249+C250+C251+C252+C253</f>
        <v>356000</v>
      </c>
      <c r="D235" s="49">
        <f>D236+D237+D238+D239+D240+D241+D242+D243+D248+D249+D250+D251+D252+D253</f>
        <v>423500</v>
      </c>
      <c r="E235" s="69">
        <f>(D235/C235)*100</f>
        <v>118.96067415730339</v>
      </c>
    </row>
    <row r="236" spans="1:6" x14ac:dyDescent="0.25">
      <c r="A236" s="19">
        <v>613711</v>
      </c>
      <c r="B236" s="43" t="s">
        <v>97</v>
      </c>
      <c r="C236" s="21">
        <v>3500</v>
      </c>
      <c r="D236" s="21">
        <v>3500</v>
      </c>
      <c r="E236" s="66">
        <f>(D236/C236)*100</f>
        <v>100</v>
      </c>
      <c r="F236" s="91" t="s">
        <v>218</v>
      </c>
    </row>
    <row r="237" spans="1:6" s="130" customFormat="1" x14ac:dyDescent="0.25">
      <c r="A237" s="19">
        <v>613712</v>
      </c>
      <c r="B237" s="43" t="s">
        <v>259</v>
      </c>
      <c r="C237" s="21">
        <v>500</v>
      </c>
      <c r="D237" s="21">
        <v>500</v>
      </c>
      <c r="E237" s="66">
        <f t="shared" ref="E237:E242" si="33">(D237/C237)*100</f>
        <v>100</v>
      </c>
      <c r="F237" s="91" t="s">
        <v>218</v>
      </c>
    </row>
    <row r="238" spans="1:6" x14ac:dyDescent="0.25">
      <c r="A238" s="23">
        <v>613713</v>
      </c>
      <c r="B238" s="51" t="s">
        <v>98</v>
      </c>
      <c r="C238" s="25">
        <v>3000</v>
      </c>
      <c r="D238" s="25">
        <v>30000</v>
      </c>
      <c r="E238" s="70">
        <f t="shared" si="33"/>
        <v>1000</v>
      </c>
      <c r="F238" s="91" t="s">
        <v>218</v>
      </c>
    </row>
    <row r="239" spans="1:6" x14ac:dyDescent="0.25">
      <c r="A239" s="23">
        <v>613714</v>
      </c>
      <c r="B239" s="51" t="s">
        <v>99</v>
      </c>
      <c r="C239" s="25">
        <v>10000</v>
      </c>
      <c r="D239" s="25">
        <v>10000</v>
      </c>
      <c r="E239" s="70">
        <f t="shared" si="33"/>
        <v>100</v>
      </c>
      <c r="F239" s="91" t="s">
        <v>218</v>
      </c>
    </row>
    <row r="240" spans="1:6" s="142" customFormat="1" x14ac:dyDescent="0.25">
      <c r="A240" s="23">
        <v>613721</v>
      </c>
      <c r="B240" s="51" t="s">
        <v>267</v>
      </c>
      <c r="C240" s="25">
        <v>0</v>
      </c>
      <c r="D240" s="25">
        <v>3000</v>
      </c>
      <c r="E240" s="66"/>
      <c r="F240" s="91" t="s">
        <v>218</v>
      </c>
    </row>
    <row r="241" spans="1:6" s="143" customFormat="1" x14ac:dyDescent="0.25">
      <c r="A241" s="23">
        <v>613722</v>
      </c>
      <c r="B241" s="51" t="s">
        <v>313</v>
      </c>
      <c r="C241" s="25">
        <v>500</v>
      </c>
      <c r="D241" s="25">
        <v>500</v>
      </c>
      <c r="E241" s="66">
        <f t="shared" si="33"/>
        <v>100</v>
      </c>
      <c r="F241" s="91" t="s">
        <v>218</v>
      </c>
    </row>
    <row r="242" spans="1:6" x14ac:dyDescent="0.25">
      <c r="A242" s="23">
        <v>613723</v>
      </c>
      <c r="B242" s="51" t="s">
        <v>100</v>
      </c>
      <c r="C242" s="25">
        <v>2000</v>
      </c>
      <c r="D242" s="25">
        <v>5000</v>
      </c>
      <c r="E242" s="66">
        <f t="shared" si="33"/>
        <v>250</v>
      </c>
      <c r="F242" s="91" t="s">
        <v>218</v>
      </c>
    </row>
    <row r="243" spans="1:6" ht="15.75" customHeight="1" x14ac:dyDescent="0.25">
      <c r="A243" s="198">
        <v>613724</v>
      </c>
      <c r="B243" s="199" t="s">
        <v>202</v>
      </c>
      <c r="C243" s="200">
        <f>C244+C245+C246+C247</f>
        <v>193000</v>
      </c>
      <c r="D243" s="200">
        <f>D244+D245+D246+D247</f>
        <v>208000</v>
      </c>
      <c r="E243" s="211">
        <f>(D243/C243)*100</f>
        <v>107.7720207253886</v>
      </c>
      <c r="F243" s="91" t="s">
        <v>222</v>
      </c>
    </row>
    <row r="244" spans="1:6" s="180" customFormat="1" ht="15.75" customHeight="1" x14ac:dyDescent="0.25">
      <c r="A244" s="202"/>
      <c r="B244" s="203" t="s">
        <v>424</v>
      </c>
      <c r="C244" s="204">
        <v>143000</v>
      </c>
      <c r="D244" s="204">
        <v>180000</v>
      </c>
      <c r="E244" s="211">
        <f t="shared" ref="E244:E249" si="34">(D244/C244)*100</f>
        <v>125.87412587412588</v>
      </c>
      <c r="F244" s="179"/>
    </row>
    <row r="245" spans="1:6" s="180" customFormat="1" ht="15.75" customHeight="1" x14ac:dyDescent="0.25">
      <c r="A245" s="202"/>
      <c r="B245" s="203" t="s">
        <v>330</v>
      </c>
      <c r="C245" s="204">
        <v>10000</v>
      </c>
      <c r="D245" s="204">
        <v>10000</v>
      </c>
      <c r="E245" s="201">
        <f t="shared" si="34"/>
        <v>100</v>
      </c>
      <c r="F245" s="179"/>
    </row>
    <row r="246" spans="1:6" s="180" customFormat="1" ht="15.75" customHeight="1" x14ac:dyDescent="0.25">
      <c r="A246" s="202"/>
      <c r="B246" s="203" t="s">
        <v>338</v>
      </c>
      <c r="C246" s="204">
        <v>20000</v>
      </c>
      <c r="D246" s="204">
        <v>0</v>
      </c>
      <c r="E246" s="201">
        <f t="shared" si="34"/>
        <v>0</v>
      </c>
      <c r="F246" s="179"/>
    </row>
    <row r="247" spans="1:6" s="180" customFormat="1" ht="15.75" customHeight="1" x14ac:dyDescent="0.25">
      <c r="A247" s="202"/>
      <c r="B247" s="203" t="s">
        <v>331</v>
      </c>
      <c r="C247" s="204">
        <v>20000</v>
      </c>
      <c r="D247" s="204">
        <v>18000</v>
      </c>
      <c r="E247" s="201">
        <f t="shared" si="34"/>
        <v>90</v>
      </c>
      <c r="F247" s="179"/>
    </row>
    <row r="248" spans="1:6" x14ac:dyDescent="0.25">
      <c r="A248" s="165" t="s">
        <v>161</v>
      </c>
      <c r="B248" s="169" t="s">
        <v>101</v>
      </c>
      <c r="C248" s="167">
        <v>30000</v>
      </c>
      <c r="D248" s="167">
        <v>30000</v>
      </c>
      <c r="E248" s="201">
        <f t="shared" si="34"/>
        <v>100</v>
      </c>
      <c r="F248" s="91" t="s">
        <v>222</v>
      </c>
    </row>
    <row r="249" spans="1:6" s="83" customFormat="1" x14ac:dyDescent="0.25">
      <c r="A249" s="254" t="s">
        <v>209</v>
      </c>
      <c r="B249" s="265" t="s">
        <v>211</v>
      </c>
      <c r="C249" s="257">
        <v>53000</v>
      </c>
      <c r="D249" s="257">
        <v>60000</v>
      </c>
      <c r="E249" s="266">
        <f t="shared" si="34"/>
        <v>113.20754716981132</v>
      </c>
      <c r="F249" s="91" t="s">
        <v>222</v>
      </c>
    </row>
    <row r="250" spans="1:6" s="102" customFormat="1" x14ac:dyDescent="0.25">
      <c r="A250" s="23" t="s">
        <v>246</v>
      </c>
      <c r="B250" s="51" t="s">
        <v>256</v>
      </c>
      <c r="C250" s="25">
        <v>2000</v>
      </c>
      <c r="D250" s="25">
        <v>4000</v>
      </c>
      <c r="E250" s="66">
        <f>(D250/C250)*100</f>
        <v>200</v>
      </c>
      <c r="F250" s="91" t="s">
        <v>222</v>
      </c>
    </row>
    <row r="251" spans="1:6" s="189" customFormat="1" x14ac:dyDescent="0.25">
      <c r="A251" s="190" t="s">
        <v>334</v>
      </c>
      <c r="B251" s="191" t="s">
        <v>335</v>
      </c>
      <c r="C251" s="192">
        <v>3000</v>
      </c>
      <c r="D251" s="167">
        <v>0</v>
      </c>
      <c r="E251" s="164">
        <f t="shared" ref="E251:E253" si="35">(D251/C251)*100</f>
        <v>0</v>
      </c>
      <c r="F251" s="188" t="s">
        <v>222</v>
      </c>
    </row>
    <row r="252" spans="1:6" x14ac:dyDescent="0.25">
      <c r="A252" s="23">
        <v>613728</v>
      </c>
      <c r="B252" s="51" t="s">
        <v>102</v>
      </c>
      <c r="C252" s="25">
        <v>0</v>
      </c>
      <c r="D252" s="25">
        <v>0</v>
      </c>
      <c r="E252" s="66"/>
      <c r="F252" s="91" t="s">
        <v>218</v>
      </c>
    </row>
    <row r="253" spans="1:6" x14ac:dyDescent="0.25">
      <c r="A253" s="165">
        <v>613729</v>
      </c>
      <c r="B253" s="169" t="s">
        <v>103</v>
      </c>
      <c r="C253" s="167">
        <v>55500</v>
      </c>
      <c r="D253" s="167">
        <v>69000</v>
      </c>
      <c r="E253" s="164">
        <f t="shared" si="35"/>
        <v>124.32432432432432</v>
      </c>
      <c r="F253" s="91" t="s">
        <v>223</v>
      </c>
    </row>
    <row r="254" spans="1:6" ht="16.5" thickBot="1" x14ac:dyDescent="0.3">
      <c r="A254" s="42"/>
      <c r="B254" s="42"/>
      <c r="C254" s="31"/>
      <c r="D254" s="31"/>
      <c r="E254" s="64"/>
    </row>
    <row r="255" spans="1:6" ht="15.75" customHeight="1" thickBot="1" x14ac:dyDescent="0.3">
      <c r="A255" s="52">
        <v>6138</v>
      </c>
      <c r="B255" s="55" t="s">
        <v>193</v>
      </c>
      <c r="C255" s="49">
        <f>C256+C257</f>
        <v>9555</v>
      </c>
      <c r="D255" s="49">
        <f>D256+D257</f>
        <v>6255</v>
      </c>
      <c r="E255" s="69">
        <f>(D255/C255)*100</f>
        <v>65.463108320251166</v>
      </c>
    </row>
    <row r="256" spans="1:6" x14ac:dyDescent="0.25">
      <c r="A256" s="19">
        <v>613814</v>
      </c>
      <c r="B256" s="43" t="s">
        <v>308</v>
      </c>
      <c r="C256" s="21">
        <v>1255</v>
      </c>
      <c r="D256" s="21">
        <v>1255</v>
      </c>
      <c r="E256" s="66">
        <f>(D256/C256)*100</f>
        <v>100</v>
      </c>
      <c r="F256" s="91" t="s">
        <v>218</v>
      </c>
    </row>
    <row r="257" spans="1:6" s="143" customFormat="1" x14ac:dyDescent="0.25">
      <c r="A257" s="19">
        <v>613821</v>
      </c>
      <c r="B257" s="43" t="s">
        <v>104</v>
      </c>
      <c r="C257" s="21">
        <v>8300</v>
      </c>
      <c r="D257" s="21">
        <v>5000</v>
      </c>
      <c r="E257" s="66">
        <f>(D257/C257)*100</f>
        <v>60.24096385542169</v>
      </c>
      <c r="F257" s="91" t="s">
        <v>218</v>
      </c>
    </row>
    <row r="258" spans="1:6" ht="16.5" thickBot="1" x14ac:dyDescent="0.3">
      <c r="A258" s="29"/>
      <c r="B258" s="42"/>
      <c r="C258" s="31"/>
      <c r="D258" s="31"/>
      <c r="E258" s="64"/>
    </row>
    <row r="259" spans="1:6" ht="16.5" thickBot="1" x14ac:dyDescent="0.3">
      <c r="A259" s="52">
        <v>6139</v>
      </c>
      <c r="B259" s="55" t="s">
        <v>105</v>
      </c>
      <c r="C259" s="49">
        <f>C260+C261+C262+C263+C264+C265+C266+C267+C268+C269+C270+C271+C273+C274+C275+C276+C277+C278+C279+C280+C281+C282+C283+C284+C285+C286+C287+C288+C289+C290+C293+C294+C295+C296+C297+C298+C299+C300+C301</f>
        <v>381835</v>
      </c>
      <c r="D259" s="49">
        <f>D260+D261+D262+D263+D264+D265+D266+D267+D268+D269+D270+D271+D272+D273+D274+D275+D276+D277+D278+D279+D280+D281+D282+D283+D284+D285+D286+D287+D288+D289+D290+D291+D292+D293+D294+D295+D296+D297+D298+D299+D300+D301</f>
        <v>368395</v>
      </c>
      <c r="E259" s="69">
        <f>(D259/C259)*100</f>
        <v>96.480155040789867</v>
      </c>
    </row>
    <row r="260" spans="1:6" x14ac:dyDescent="0.25">
      <c r="A260" s="19">
        <v>613911</v>
      </c>
      <c r="B260" s="20" t="s">
        <v>106</v>
      </c>
      <c r="C260" s="21">
        <v>3000</v>
      </c>
      <c r="D260" s="21">
        <v>2000</v>
      </c>
      <c r="E260" s="66">
        <f>(D260/C260)*100</f>
        <v>66.666666666666657</v>
      </c>
      <c r="F260" s="91" t="s">
        <v>225</v>
      </c>
    </row>
    <row r="261" spans="1:6" x14ac:dyDescent="0.25">
      <c r="A261" s="23">
        <v>613912</v>
      </c>
      <c r="B261" s="26" t="s">
        <v>107</v>
      </c>
      <c r="C261" s="25">
        <v>1500</v>
      </c>
      <c r="D261" s="25">
        <v>1500</v>
      </c>
      <c r="E261" s="70">
        <f t="shared" ref="E261:E301" si="36">(D261/C261)*100</f>
        <v>100</v>
      </c>
      <c r="F261" s="91" t="s">
        <v>225</v>
      </c>
    </row>
    <row r="262" spans="1:6" x14ac:dyDescent="0.25">
      <c r="A262" s="23">
        <v>613914</v>
      </c>
      <c r="B262" s="26" t="s">
        <v>108</v>
      </c>
      <c r="C262" s="25">
        <v>9000</v>
      </c>
      <c r="D262" s="25">
        <v>9000</v>
      </c>
      <c r="E262" s="70">
        <f t="shared" si="36"/>
        <v>100</v>
      </c>
      <c r="F262" s="91" t="s">
        <v>218</v>
      </c>
    </row>
    <row r="263" spans="1:6" x14ac:dyDescent="0.25">
      <c r="A263" s="23" t="s">
        <v>162</v>
      </c>
      <c r="B263" s="26" t="s">
        <v>109</v>
      </c>
      <c r="C263" s="25">
        <v>10000</v>
      </c>
      <c r="D263" s="25">
        <v>15000</v>
      </c>
      <c r="E263" s="70">
        <f t="shared" si="36"/>
        <v>150</v>
      </c>
      <c r="F263" s="91" t="s">
        <v>218</v>
      </c>
    </row>
    <row r="264" spans="1:6" ht="17.25" customHeight="1" x14ac:dyDescent="0.25">
      <c r="A264" s="23" t="s">
        <v>163</v>
      </c>
      <c r="B264" s="26" t="s">
        <v>178</v>
      </c>
      <c r="C264" s="25">
        <v>3500</v>
      </c>
      <c r="D264" s="25">
        <v>5000</v>
      </c>
      <c r="E264" s="70">
        <f t="shared" si="36"/>
        <v>142.85714285714286</v>
      </c>
      <c r="F264" s="91" t="s">
        <v>218</v>
      </c>
    </row>
    <row r="265" spans="1:6" s="143" customFormat="1" ht="17.25" customHeight="1" x14ac:dyDescent="0.25">
      <c r="A265" s="23" t="s">
        <v>355</v>
      </c>
      <c r="B265" s="26" t="s">
        <v>356</v>
      </c>
      <c r="C265" s="21">
        <v>10000</v>
      </c>
      <c r="D265" s="25">
        <v>10000</v>
      </c>
      <c r="E265" s="66">
        <f t="shared" si="36"/>
        <v>100</v>
      </c>
      <c r="F265" s="91" t="s">
        <v>218</v>
      </c>
    </row>
    <row r="266" spans="1:6" x14ac:dyDescent="0.25">
      <c r="A266" s="23">
        <v>613916</v>
      </c>
      <c r="B266" s="26" t="s">
        <v>110</v>
      </c>
      <c r="C266" s="21">
        <v>4000</v>
      </c>
      <c r="D266" s="25">
        <v>5000</v>
      </c>
      <c r="E266" s="66">
        <f t="shared" si="36"/>
        <v>125</v>
      </c>
      <c r="F266" s="91" t="s">
        <v>218</v>
      </c>
    </row>
    <row r="267" spans="1:6" s="143" customFormat="1" x14ac:dyDescent="0.25">
      <c r="A267" s="23">
        <v>613919</v>
      </c>
      <c r="B267" s="26" t="s">
        <v>312</v>
      </c>
      <c r="C267" s="21">
        <v>5000</v>
      </c>
      <c r="D267" s="25">
        <v>5500</v>
      </c>
      <c r="E267" s="66">
        <f t="shared" si="36"/>
        <v>110.00000000000001</v>
      </c>
      <c r="F267" s="91" t="s">
        <v>218</v>
      </c>
    </row>
    <row r="268" spans="1:6" x14ac:dyDescent="0.25">
      <c r="A268" s="23">
        <v>613922</v>
      </c>
      <c r="B268" s="26" t="s">
        <v>111</v>
      </c>
      <c r="C268" s="21">
        <v>1000</v>
      </c>
      <c r="D268" s="25">
        <v>500</v>
      </c>
      <c r="E268" s="66">
        <f t="shared" si="36"/>
        <v>50</v>
      </c>
      <c r="F268" s="91" t="s">
        <v>218</v>
      </c>
    </row>
    <row r="269" spans="1:6" s="154" customFormat="1" x14ac:dyDescent="0.25">
      <c r="A269" s="23">
        <v>613923</v>
      </c>
      <c r="B269" s="26" t="s">
        <v>350</v>
      </c>
      <c r="C269" s="21">
        <v>6000</v>
      </c>
      <c r="D269" s="25">
        <v>0</v>
      </c>
      <c r="E269" s="66">
        <f t="shared" si="36"/>
        <v>0</v>
      </c>
      <c r="F269" s="153" t="s">
        <v>218</v>
      </c>
    </row>
    <row r="270" spans="1:6" x14ac:dyDescent="0.25">
      <c r="A270" s="23">
        <v>613932</v>
      </c>
      <c r="B270" s="26" t="s">
        <v>112</v>
      </c>
      <c r="C270" s="25">
        <v>6000</v>
      </c>
      <c r="D270" s="25">
        <v>15000</v>
      </c>
      <c r="E270" s="66">
        <f t="shared" si="36"/>
        <v>250</v>
      </c>
      <c r="F270" s="91" t="s">
        <v>218</v>
      </c>
    </row>
    <row r="271" spans="1:6" x14ac:dyDescent="0.25">
      <c r="A271" s="23">
        <v>613934</v>
      </c>
      <c r="B271" s="26" t="s">
        <v>113</v>
      </c>
      <c r="C271" s="25">
        <v>5000</v>
      </c>
      <c r="D271" s="25">
        <v>6000</v>
      </c>
      <c r="E271" s="66">
        <f t="shared" si="36"/>
        <v>120</v>
      </c>
      <c r="F271" s="91" t="s">
        <v>218</v>
      </c>
    </row>
    <row r="272" spans="1:6" s="143" customFormat="1" x14ac:dyDescent="0.25">
      <c r="A272" s="23">
        <v>613935</v>
      </c>
      <c r="B272" s="26" t="s">
        <v>431</v>
      </c>
      <c r="C272" s="21">
        <v>0</v>
      </c>
      <c r="D272" s="148">
        <v>7020</v>
      </c>
      <c r="E272" s="66"/>
      <c r="F272" s="91"/>
    </row>
    <row r="273" spans="1:6" x14ac:dyDescent="0.25">
      <c r="A273" s="23">
        <v>613937</v>
      </c>
      <c r="B273" s="26" t="s">
        <v>114</v>
      </c>
      <c r="C273" s="21">
        <v>1000</v>
      </c>
      <c r="D273" s="25">
        <v>1500</v>
      </c>
      <c r="E273" s="66">
        <f t="shared" si="36"/>
        <v>150</v>
      </c>
      <c r="F273" s="91" t="s">
        <v>218</v>
      </c>
    </row>
    <row r="274" spans="1:6" x14ac:dyDescent="0.25">
      <c r="A274" s="23">
        <v>613941</v>
      </c>
      <c r="B274" s="26" t="s">
        <v>115</v>
      </c>
      <c r="C274" s="21">
        <v>1500</v>
      </c>
      <c r="D274" s="25">
        <v>1500</v>
      </c>
      <c r="E274" s="66">
        <f t="shared" si="36"/>
        <v>100</v>
      </c>
      <c r="F274" s="91" t="s">
        <v>224</v>
      </c>
    </row>
    <row r="275" spans="1:6" x14ac:dyDescent="0.25">
      <c r="A275" s="23">
        <v>613971</v>
      </c>
      <c r="B275" s="26" t="s">
        <v>194</v>
      </c>
      <c r="C275" s="21">
        <v>30000</v>
      </c>
      <c r="D275" s="25">
        <v>20000</v>
      </c>
      <c r="E275" s="66">
        <f t="shared" si="36"/>
        <v>66.666666666666657</v>
      </c>
      <c r="F275" s="91" t="s">
        <v>218</v>
      </c>
    </row>
    <row r="276" spans="1:6" x14ac:dyDescent="0.25">
      <c r="A276" s="23" t="s">
        <v>164</v>
      </c>
      <c r="B276" s="26" t="s">
        <v>287</v>
      </c>
      <c r="C276" s="21">
        <v>30000</v>
      </c>
      <c r="D276" s="25">
        <v>15000</v>
      </c>
      <c r="E276" s="66">
        <f t="shared" si="36"/>
        <v>50</v>
      </c>
      <c r="F276" s="91" t="s">
        <v>226</v>
      </c>
    </row>
    <row r="277" spans="1:6" ht="15.75" customHeight="1" x14ac:dyDescent="0.25">
      <c r="A277" s="23">
        <v>613974</v>
      </c>
      <c r="B277" s="26" t="s">
        <v>254</v>
      </c>
      <c r="C277" s="21">
        <v>30000</v>
      </c>
      <c r="D277" s="25">
        <v>30000</v>
      </c>
      <c r="E277" s="66">
        <f t="shared" si="36"/>
        <v>100</v>
      </c>
      <c r="F277" s="91" t="s">
        <v>218</v>
      </c>
    </row>
    <row r="278" spans="1:6" ht="16.5" customHeight="1" x14ac:dyDescent="0.25">
      <c r="A278" s="23">
        <v>613975</v>
      </c>
      <c r="B278" s="26" t="s">
        <v>116</v>
      </c>
      <c r="C278" s="21">
        <v>55000</v>
      </c>
      <c r="D278" s="25">
        <v>66000</v>
      </c>
      <c r="E278" s="66">
        <f t="shared" si="36"/>
        <v>120</v>
      </c>
      <c r="F278" s="91" t="s">
        <v>218</v>
      </c>
    </row>
    <row r="279" spans="1:6" x14ac:dyDescent="0.25">
      <c r="A279" s="23">
        <v>613976</v>
      </c>
      <c r="B279" s="26" t="s">
        <v>185</v>
      </c>
      <c r="C279" s="21">
        <v>700</v>
      </c>
      <c r="D279" s="25">
        <v>500</v>
      </c>
      <c r="E279" s="66">
        <f t="shared" si="36"/>
        <v>71.428571428571431</v>
      </c>
      <c r="F279" s="91" t="s">
        <v>218</v>
      </c>
    </row>
    <row r="280" spans="1:6" s="136" customFormat="1" x14ac:dyDescent="0.25">
      <c r="A280" s="23">
        <v>613979</v>
      </c>
      <c r="B280" s="26" t="s">
        <v>260</v>
      </c>
      <c r="C280" s="21">
        <v>3500</v>
      </c>
      <c r="D280" s="25">
        <v>4000</v>
      </c>
      <c r="E280" s="66">
        <f t="shared" si="36"/>
        <v>114.28571428571428</v>
      </c>
      <c r="F280" s="91" t="s">
        <v>218</v>
      </c>
    </row>
    <row r="281" spans="1:6" ht="15.75" customHeight="1" x14ac:dyDescent="0.25">
      <c r="A281" s="23">
        <v>613983</v>
      </c>
      <c r="B281" s="26" t="s">
        <v>181</v>
      </c>
      <c r="C281" s="21">
        <v>694</v>
      </c>
      <c r="D281" s="25">
        <v>750</v>
      </c>
      <c r="E281" s="66">
        <f t="shared" si="36"/>
        <v>108.06916426512969</v>
      </c>
      <c r="F281" s="91" t="s">
        <v>218</v>
      </c>
    </row>
    <row r="282" spans="1:6" x14ac:dyDescent="0.25">
      <c r="A282" s="23">
        <v>613986</v>
      </c>
      <c r="B282" s="26" t="s">
        <v>184</v>
      </c>
      <c r="C282" s="21">
        <v>5020</v>
      </c>
      <c r="D282" s="25">
        <v>5400</v>
      </c>
      <c r="E282" s="66">
        <f t="shared" si="36"/>
        <v>107.56972111553785</v>
      </c>
      <c r="F282" s="91" t="s">
        <v>218</v>
      </c>
    </row>
    <row r="283" spans="1:6" x14ac:dyDescent="0.25">
      <c r="A283" s="23">
        <v>613987</v>
      </c>
      <c r="B283" s="26" t="s">
        <v>179</v>
      </c>
      <c r="C283" s="21">
        <v>7550</v>
      </c>
      <c r="D283" s="25">
        <v>8100</v>
      </c>
      <c r="E283" s="66">
        <f t="shared" si="36"/>
        <v>107.28476821192052</v>
      </c>
      <c r="F283" s="91" t="s">
        <v>218</v>
      </c>
    </row>
    <row r="284" spans="1:6" ht="15.75" customHeight="1" x14ac:dyDescent="0.25">
      <c r="A284" s="23">
        <v>613988</v>
      </c>
      <c r="B284" s="26" t="s">
        <v>117</v>
      </c>
      <c r="C284" s="21">
        <v>12000</v>
      </c>
      <c r="D284" s="25">
        <v>13000</v>
      </c>
      <c r="E284" s="66">
        <f t="shared" si="36"/>
        <v>108.33333333333333</v>
      </c>
      <c r="F284" s="91" t="s">
        <v>218</v>
      </c>
    </row>
    <row r="285" spans="1:6" x14ac:dyDescent="0.25">
      <c r="A285" s="23">
        <v>613991</v>
      </c>
      <c r="B285" s="26" t="s">
        <v>118</v>
      </c>
      <c r="C285" s="21">
        <v>40000</v>
      </c>
      <c r="D285" s="25">
        <v>40000</v>
      </c>
      <c r="E285" s="66">
        <f t="shared" si="36"/>
        <v>100</v>
      </c>
      <c r="F285" s="91" t="s">
        <v>218</v>
      </c>
    </row>
    <row r="286" spans="1:6" s="77" customFormat="1" x14ac:dyDescent="0.25">
      <c r="A286" s="23" t="s">
        <v>199</v>
      </c>
      <c r="B286" s="26" t="s">
        <v>238</v>
      </c>
      <c r="C286" s="25">
        <v>1800</v>
      </c>
      <c r="D286" s="25">
        <v>1800</v>
      </c>
      <c r="E286" s="70">
        <f t="shared" si="36"/>
        <v>100</v>
      </c>
      <c r="F286" s="91" t="s">
        <v>218</v>
      </c>
    </row>
    <row r="287" spans="1:6" s="7" customFormat="1" x14ac:dyDescent="0.25">
      <c r="A287" s="23" t="s">
        <v>168</v>
      </c>
      <c r="B287" s="26" t="s">
        <v>169</v>
      </c>
      <c r="C287" s="25">
        <v>1000</v>
      </c>
      <c r="D287" s="25">
        <v>1000</v>
      </c>
      <c r="E287" s="70">
        <f t="shared" si="36"/>
        <v>100</v>
      </c>
      <c r="F287" s="91" t="s">
        <v>222</v>
      </c>
    </row>
    <row r="288" spans="1:6" s="143" customFormat="1" x14ac:dyDescent="0.25">
      <c r="A288" s="23" t="s">
        <v>399</v>
      </c>
      <c r="B288" s="26" t="s">
        <v>400</v>
      </c>
      <c r="C288" s="21">
        <v>5800</v>
      </c>
      <c r="D288" s="25">
        <v>0</v>
      </c>
      <c r="E288" s="66">
        <f t="shared" si="36"/>
        <v>0</v>
      </c>
      <c r="F288" s="91" t="s">
        <v>218</v>
      </c>
    </row>
    <row r="289" spans="1:11" s="78" customFormat="1" x14ac:dyDescent="0.25">
      <c r="A289" s="23" t="s">
        <v>203</v>
      </c>
      <c r="B289" s="26" t="s">
        <v>204</v>
      </c>
      <c r="C289" s="25">
        <v>8000</v>
      </c>
      <c r="D289" s="25">
        <v>8000</v>
      </c>
      <c r="E289" s="70">
        <f t="shared" si="36"/>
        <v>100</v>
      </c>
      <c r="F289" s="91" t="s">
        <v>222</v>
      </c>
    </row>
    <row r="290" spans="1:11" x14ac:dyDescent="0.25">
      <c r="A290" s="23" t="s">
        <v>165</v>
      </c>
      <c r="B290" s="26" t="s">
        <v>119</v>
      </c>
      <c r="C290" s="25">
        <v>22176</v>
      </c>
      <c r="D290" s="25">
        <v>22175</v>
      </c>
      <c r="E290" s="70">
        <f t="shared" si="36"/>
        <v>99.995490620490628</v>
      </c>
      <c r="F290" s="91" t="s">
        <v>218</v>
      </c>
    </row>
    <row r="291" spans="1:11" s="143" customFormat="1" x14ac:dyDescent="0.25">
      <c r="A291" s="23" t="s">
        <v>433</v>
      </c>
      <c r="B291" s="26" t="s">
        <v>434</v>
      </c>
      <c r="C291" s="21">
        <v>0</v>
      </c>
      <c r="D291" s="25">
        <v>43150</v>
      </c>
      <c r="E291" s="66"/>
      <c r="F291" s="91"/>
    </row>
    <row r="292" spans="1:11" s="143" customFormat="1" x14ac:dyDescent="0.25">
      <c r="A292" s="23" t="s">
        <v>435</v>
      </c>
      <c r="B292" s="26" t="s">
        <v>436</v>
      </c>
      <c r="C292" s="21">
        <v>0</v>
      </c>
      <c r="D292" s="25">
        <v>5000</v>
      </c>
      <c r="E292" s="66"/>
      <c r="F292" s="91"/>
    </row>
    <row r="293" spans="1:11" s="125" customFormat="1" ht="15" customHeight="1" x14ac:dyDescent="0.25">
      <c r="A293" s="23" t="s">
        <v>251</v>
      </c>
      <c r="B293" s="26" t="s">
        <v>283</v>
      </c>
      <c r="C293" s="25">
        <v>0</v>
      </c>
      <c r="D293" s="25">
        <v>0</v>
      </c>
      <c r="E293" s="66"/>
      <c r="F293" s="91" t="s">
        <v>222</v>
      </c>
    </row>
    <row r="294" spans="1:11" s="143" customFormat="1" ht="15" customHeight="1" x14ac:dyDescent="0.25">
      <c r="A294" s="23" t="s">
        <v>285</v>
      </c>
      <c r="B294" s="26" t="s">
        <v>284</v>
      </c>
      <c r="C294" s="25">
        <v>0</v>
      </c>
      <c r="D294" s="25">
        <v>0</v>
      </c>
      <c r="E294" s="66"/>
      <c r="F294" s="91" t="s">
        <v>222</v>
      </c>
    </row>
    <row r="295" spans="1:11" s="126" customFormat="1" ht="15" customHeight="1" x14ac:dyDescent="0.25">
      <c r="A295" s="23" t="s">
        <v>252</v>
      </c>
      <c r="B295" s="26" t="s">
        <v>255</v>
      </c>
      <c r="C295" s="25">
        <v>0</v>
      </c>
      <c r="D295" s="25">
        <v>0</v>
      </c>
      <c r="E295" s="66"/>
      <c r="F295" s="91" t="s">
        <v>222</v>
      </c>
      <c r="K295" s="143"/>
    </row>
    <row r="296" spans="1:11" s="143" customFormat="1" ht="15" customHeight="1" x14ac:dyDescent="0.25">
      <c r="A296" s="23" t="s">
        <v>378</v>
      </c>
      <c r="B296" s="26" t="s">
        <v>379</v>
      </c>
      <c r="C296" s="25">
        <v>5000</v>
      </c>
      <c r="D296" s="25">
        <v>0</v>
      </c>
      <c r="E296" s="66">
        <f t="shared" si="36"/>
        <v>0</v>
      </c>
      <c r="F296" s="91" t="s">
        <v>218</v>
      </c>
    </row>
    <row r="297" spans="1:11" s="130" customFormat="1" ht="15" customHeight="1" x14ac:dyDescent="0.25">
      <c r="A297" s="250" t="s">
        <v>258</v>
      </c>
      <c r="B297" s="251" t="s">
        <v>404</v>
      </c>
      <c r="C297" s="252">
        <v>10000</v>
      </c>
      <c r="D297" s="252">
        <v>0</v>
      </c>
      <c r="E297" s="253">
        <f t="shared" si="36"/>
        <v>0</v>
      </c>
      <c r="F297" s="91" t="s">
        <v>218</v>
      </c>
      <c r="K297" s="143"/>
    </row>
    <row r="298" spans="1:11" s="143" customFormat="1" ht="15" customHeight="1" x14ac:dyDescent="0.25">
      <c r="A298" s="23" t="s">
        <v>286</v>
      </c>
      <c r="B298" s="26" t="s">
        <v>381</v>
      </c>
      <c r="C298" s="25">
        <v>25000</v>
      </c>
      <c r="D298" s="25">
        <v>0</v>
      </c>
      <c r="E298" s="70">
        <f t="shared" si="36"/>
        <v>0</v>
      </c>
      <c r="F298" s="91" t="s">
        <v>218</v>
      </c>
    </row>
    <row r="299" spans="1:11" s="143" customFormat="1" ht="15" customHeight="1" x14ac:dyDescent="0.25">
      <c r="A299" s="23" t="s">
        <v>376</v>
      </c>
      <c r="B299" s="26" t="s">
        <v>377</v>
      </c>
      <c r="C299" s="25">
        <v>4095</v>
      </c>
      <c r="D299" s="25">
        <v>0</v>
      </c>
      <c r="E299" s="66">
        <f t="shared" si="36"/>
        <v>0</v>
      </c>
      <c r="F299" s="91" t="s">
        <v>218</v>
      </c>
    </row>
    <row r="300" spans="1:11" s="143" customFormat="1" ht="15" customHeight="1" x14ac:dyDescent="0.25">
      <c r="A300" s="23" t="s">
        <v>401</v>
      </c>
      <c r="B300" s="26" t="s">
        <v>380</v>
      </c>
      <c r="C300" s="25">
        <v>10000</v>
      </c>
      <c r="D300" s="25">
        <v>0</v>
      </c>
      <c r="E300" s="66">
        <f t="shared" si="36"/>
        <v>0</v>
      </c>
      <c r="F300" s="91" t="s">
        <v>218</v>
      </c>
    </row>
    <row r="301" spans="1:11" s="143" customFormat="1" ht="15" customHeight="1" x14ac:dyDescent="0.25">
      <c r="A301" s="23" t="s">
        <v>402</v>
      </c>
      <c r="B301" s="26" t="s">
        <v>403</v>
      </c>
      <c r="C301" s="25">
        <v>8000</v>
      </c>
      <c r="D301" s="25">
        <v>0</v>
      </c>
      <c r="E301" s="66">
        <f t="shared" si="36"/>
        <v>0</v>
      </c>
      <c r="F301" s="91" t="s">
        <v>218</v>
      </c>
    </row>
    <row r="302" spans="1:11" ht="16.5" thickBot="1" x14ac:dyDescent="0.3">
      <c r="A302" s="42"/>
      <c r="B302" s="30"/>
      <c r="C302" s="31"/>
      <c r="D302" s="31"/>
      <c r="E302" s="64"/>
    </row>
    <row r="303" spans="1:11" ht="16.5" thickBot="1" x14ac:dyDescent="0.3">
      <c r="A303" s="56">
        <v>614</v>
      </c>
      <c r="B303" s="45" t="s">
        <v>262</v>
      </c>
      <c r="C303" s="46">
        <f>C305+C310+C324+C337+C340+C343</f>
        <v>527600</v>
      </c>
      <c r="D303" s="46">
        <f>D305+D310+D324+D337+D340+D343</f>
        <v>532700</v>
      </c>
      <c r="E303" s="73">
        <f>(D303/C303)*100</f>
        <v>100.9666413949962</v>
      </c>
    </row>
    <row r="304" spans="1:11" s="1" customFormat="1" ht="16.5" thickBot="1" x14ac:dyDescent="0.3">
      <c r="A304" s="42"/>
      <c r="B304" s="30"/>
      <c r="C304" s="31"/>
      <c r="D304" s="31"/>
      <c r="E304" s="64"/>
      <c r="F304" s="91"/>
    </row>
    <row r="305" spans="1:6" ht="16.5" thickBot="1" x14ac:dyDescent="0.3">
      <c r="A305" s="52">
        <v>6141</v>
      </c>
      <c r="B305" s="55" t="s">
        <v>120</v>
      </c>
      <c r="C305" s="49">
        <f>C306+C307+C308</f>
        <v>83600</v>
      </c>
      <c r="D305" s="49">
        <f>D306+D307+D308</f>
        <v>106500</v>
      </c>
      <c r="E305" s="74">
        <f>(D305/C305)*100</f>
        <v>127.39234449760765</v>
      </c>
    </row>
    <row r="306" spans="1:6" s="143" customFormat="1" x14ac:dyDescent="0.25">
      <c r="A306" s="19">
        <v>614121</v>
      </c>
      <c r="B306" s="20" t="s">
        <v>121</v>
      </c>
      <c r="C306" s="21">
        <v>30000</v>
      </c>
      <c r="D306" s="21">
        <v>30000</v>
      </c>
      <c r="E306" s="70">
        <f>(D306/C306)*100</f>
        <v>100</v>
      </c>
      <c r="F306" s="91" t="s">
        <v>228</v>
      </c>
    </row>
    <row r="307" spans="1:6" x14ac:dyDescent="0.25">
      <c r="A307" s="23">
        <v>614122</v>
      </c>
      <c r="B307" s="26" t="s">
        <v>122</v>
      </c>
      <c r="C307" s="25">
        <v>47000</v>
      </c>
      <c r="D307" s="25">
        <v>50500</v>
      </c>
      <c r="E307" s="70">
        <f t="shared" ref="E307:E308" si="37">(D307/C307)*100</f>
        <v>107.44680851063831</v>
      </c>
      <c r="F307" s="91" t="s">
        <v>229</v>
      </c>
    </row>
    <row r="308" spans="1:6" x14ac:dyDescent="0.25">
      <c r="A308" s="23">
        <v>614124</v>
      </c>
      <c r="B308" s="26" t="s">
        <v>307</v>
      </c>
      <c r="C308" s="25">
        <v>6600</v>
      </c>
      <c r="D308" s="25">
        <v>26000</v>
      </c>
      <c r="E308" s="70">
        <f t="shared" si="37"/>
        <v>393.93939393939394</v>
      </c>
      <c r="F308" s="91" t="s">
        <v>218</v>
      </c>
    </row>
    <row r="309" spans="1:6" ht="16.5" thickBot="1" x14ac:dyDescent="0.3">
      <c r="A309" s="57"/>
      <c r="B309" s="57"/>
      <c r="C309" s="33"/>
      <c r="D309" s="33"/>
      <c r="E309" s="64"/>
    </row>
    <row r="310" spans="1:6" ht="16.5" thickBot="1" x14ac:dyDescent="0.3">
      <c r="A310" s="52">
        <v>6142</v>
      </c>
      <c r="B310" s="55" t="s">
        <v>123</v>
      </c>
      <c r="C310" s="49">
        <f>C311+C312+C313+C314+C315+C317+C316+C318+C319+C320+C321</f>
        <v>168000</v>
      </c>
      <c r="D310" s="49">
        <f>D311+D312+D313+D314+D315+D317+D316+D318+D319+D320+D321</f>
        <v>148500</v>
      </c>
      <c r="E310" s="69">
        <f>(D310/C310)*100</f>
        <v>88.392857142857139</v>
      </c>
    </row>
    <row r="311" spans="1:6" x14ac:dyDescent="0.25">
      <c r="A311" s="19">
        <v>614221</v>
      </c>
      <c r="B311" s="20" t="s">
        <v>124</v>
      </c>
      <c r="C311" s="21">
        <v>13500</v>
      </c>
      <c r="D311" s="21">
        <v>3000</v>
      </c>
      <c r="E311" s="66">
        <f>(D311/C311)*100</f>
        <v>22.222222222222221</v>
      </c>
      <c r="F311" s="91" t="s">
        <v>230</v>
      </c>
    </row>
    <row r="312" spans="1:6" s="102" customFormat="1" x14ac:dyDescent="0.25">
      <c r="A312" s="19">
        <v>614222</v>
      </c>
      <c r="B312" s="20" t="s">
        <v>247</v>
      </c>
      <c r="C312" s="21">
        <v>500</v>
      </c>
      <c r="D312" s="21">
        <v>500</v>
      </c>
      <c r="E312" s="66">
        <f t="shared" ref="E312:E319" si="38">(D312/C312)*100</f>
        <v>100</v>
      </c>
      <c r="F312" s="91" t="s">
        <v>230</v>
      </c>
    </row>
    <row r="313" spans="1:6" x14ac:dyDescent="0.25">
      <c r="A313" s="23">
        <v>614229</v>
      </c>
      <c r="B313" s="26" t="s">
        <v>125</v>
      </c>
      <c r="C313" s="25">
        <v>16000</v>
      </c>
      <c r="D313" s="25">
        <v>16000</v>
      </c>
      <c r="E313" s="66">
        <f t="shared" si="38"/>
        <v>100</v>
      </c>
      <c r="F313" s="91" t="s">
        <v>231</v>
      </c>
    </row>
    <row r="314" spans="1:6" x14ac:dyDescent="0.25">
      <c r="A314" s="23">
        <v>614234</v>
      </c>
      <c r="B314" s="26" t="s">
        <v>126</v>
      </c>
      <c r="C314" s="25">
        <v>41000</v>
      </c>
      <c r="D314" s="25">
        <v>32000</v>
      </c>
      <c r="E314" s="66">
        <f t="shared" si="38"/>
        <v>78.048780487804876</v>
      </c>
      <c r="F314" s="91" t="s">
        <v>227</v>
      </c>
    </row>
    <row r="315" spans="1:6" s="143" customFormat="1" x14ac:dyDescent="0.25">
      <c r="A315" s="23">
        <v>614236</v>
      </c>
      <c r="B315" s="26" t="s">
        <v>269</v>
      </c>
      <c r="C315" s="25">
        <v>50000</v>
      </c>
      <c r="D315" s="25">
        <v>50000</v>
      </c>
      <c r="E315" s="66">
        <f t="shared" si="38"/>
        <v>100</v>
      </c>
      <c r="F315" s="91" t="s">
        <v>322</v>
      </c>
    </row>
    <row r="316" spans="1:6" s="143" customFormat="1" x14ac:dyDescent="0.25">
      <c r="A316" s="23">
        <v>614237</v>
      </c>
      <c r="B316" s="26" t="s">
        <v>353</v>
      </c>
      <c r="C316" s="25">
        <v>20000</v>
      </c>
      <c r="D316" s="25">
        <v>20000</v>
      </c>
      <c r="E316" s="66">
        <f t="shared" si="38"/>
        <v>100</v>
      </c>
      <c r="F316" s="91" t="s">
        <v>234</v>
      </c>
    </row>
    <row r="317" spans="1:6" s="79" customFormat="1" x14ac:dyDescent="0.25">
      <c r="A317" s="23">
        <v>614239</v>
      </c>
      <c r="B317" s="26" t="s">
        <v>206</v>
      </c>
      <c r="C317" s="25">
        <v>15000</v>
      </c>
      <c r="D317" s="25">
        <v>10000</v>
      </c>
      <c r="E317" s="66">
        <f t="shared" si="38"/>
        <v>66.666666666666657</v>
      </c>
      <c r="F317" s="91" t="s">
        <v>231</v>
      </c>
    </row>
    <row r="318" spans="1:6" s="143" customFormat="1" x14ac:dyDescent="0.25">
      <c r="A318" s="23" t="s">
        <v>275</v>
      </c>
      <c r="B318" s="26" t="s">
        <v>288</v>
      </c>
      <c r="C318" s="25">
        <v>10000</v>
      </c>
      <c r="D318" s="25">
        <v>10000</v>
      </c>
      <c r="E318" s="66">
        <f t="shared" si="38"/>
        <v>100</v>
      </c>
      <c r="F318" s="91" t="s">
        <v>231</v>
      </c>
    </row>
    <row r="319" spans="1:6" s="154" customFormat="1" x14ac:dyDescent="0.25">
      <c r="A319" s="23" t="s">
        <v>320</v>
      </c>
      <c r="B319" s="26" t="s">
        <v>321</v>
      </c>
      <c r="C319" s="25">
        <v>2000</v>
      </c>
      <c r="D319" s="25">
        <v>2000</v>
      </c>
      <c r="E319" s="66">
        <f t="shared" si="38"/>
        <v>100</v>
      </c>
      <c r="F319" s="153" t="s">
        <v>231</v>
      </c>
    </row>
    <row r="320" spans="1:6" s="154" customFormat="1" x14ac:dyDescent="0.25">
      <c r="A320" s="23" t="s">
        <v>418</v>
      </c>
      <c r="B320" s="26" t="s">
        <v>419</v>
      </c>
      <c r="C320" s="25">
        <v>0</v>
      </c>
      <c r="D320" s="25">
        <v>5000</v>
      </c>
      <c r="E320" s="66"/>
      <c r="F320" s="153"/>
    </row>
    <row r="321" spans="1:6" s="154" customFormat="1" x14ac:dyDescent="0.25">
      <c r="A321" s="23">
        <v>614241</v>
      </c>
      <c r="B321" s="26" t="s">
        <v>413</v>
      </c>
      <c r="C321" s="25">
        <v>0</v>
      </c>
      <c r="D321" s="25">
        <v>0</v>
      </c>
      <c r="E321" s="70"/>
      <c r="F321" s="153" t="s">
        <v>231</v>
      </c>
    </row>
    <row r="322" spans="1:6" s="143" customFormat="1" x14ac:dyDescent="0.25">
      <c r="A322" s="42"/>
      <c r="B322" s="42"/>
      <c r="C322" s="31"/>
      <c r="D322" s="31"/>
      <c r="E322" s="64"/>
      <c r="F322" s="91"/>
    </row>
    <row r="323" spans="1:6" s="143" customFormat="1" ht="16.5" thickBot="1" x14ac:dyDescent="0.3">
      <c r="A323" s="196"/>
      <c r="B323" s="196"/>
      <c r="C323" s="149"/>
      <c r="D323" s="149"/>
      <c r="E323" s="197"/>
      <c r="F323" s="91"/>
    </row>
    <row r="324" spans="1:6" ht="16.5" thickBot="1" x14ac:dyDescent="0.3">
      <c r="A324" s="144">
        <v>6143</v>
      </c>
      <c r="B324" s="145" t="s">
        <v>127</v>
      </c>
      <c r="C324" s="146">
        <f>C325+C326+C327+C328+C329+C330+C331+C332+C333+C334+C335</f>
        <v>251300</v>
      </c>
      <c r="D324" s="146">
        <f>D325+D326+D327+D328+D329+D330+D331+D332+D333+D334+D335</f>
        <v>239700</v>
      </c>
      <c r="E324" s="147">
        <f>(D324/C324)*100</f>
        <v>95.384003183446069</v>
      </c>
    </row>
    <row r="325" spans="1:6" x14ac:dyDescent="0.25">
      <c r="A325" s="34">
        <v>614312</v>
      </c>
      <c r="B325" s="35" t="s">
        <v>304</v>
      </c>
      <c r="C325" s="21">
        <v>72000</v>
      </c>
      <c r="D325" s="21">
        <v>72000</v>
      </c>
      <c r="E325" s="66">
        <f>(D325/C325)*100</f>
        <v>100</v>
      </c>
      <c r="F325" s="91" t="s">
        <v>232</v>
      </c>
    </row>
    <row r="326" spans="1:6" x14ac:dyDescent="0.25">
      <c r="A326" s="39">
        <v>614313</v>
      </c>
      <c r="B326" s="40" t="s">
        <v>170</v>
      </c>
      <c r="C326" s="25">
        <v>10800</v>
      </c>
      <c r="D326" s="21">
        <v>10800</v>
      </c>
      <c r="E326" s="66">
        <f t="shared" ref="E326:E335" si="39">(D326/C326)*100</f>
        <v>100</v>
      </c>
      <c r="F326" s="91" t="s">
        <v>218</v>
      </c>
    </row>
    <row r="327" spans="1:6" x14ac:dyDescent="0.25">
      <c r="A327" s="39">
        <v>614314</v>
      </c>
      <c r="B327" s="40" t="s">
        <v>171</v>
      </c>
      <c r="C327" s="25">
        <v>14400</v>
      </c>
      <c r="D327" s="21">
        <v>14400</v>
      </c>
      <c r="E327" s="66">
        <f t="shared" si="39"/>
        <v>100</v>
      </c>
      <c r="F327" s="91" t="s">
        <v>233</v>
      </c>
    </row>
    <row r="328" spans="1:6" s="129" customFormat="1" x14ac:dyDescent="0.25">
      <c r="A328" s="39">
        <v>614315</v>
      </c>
      <c r="B328" s="40" t="s">
        <v>257</v>
      </c>
      <c r="C328" s="25">
        <v>9600</v>
      </c>
      <c r="D328" s="21">
        <v>14400</v>
      </c>
      <c r="E328" s="66">
        <f t="shared" si="39"/>
        <v>150</v>
      </c>
      <c r="F328" s="91" t="s">
        <v>279</v>
      </c>
    </row>
    <row r="329" spans="1:6" x14ac:dyDescent="0.25">
      <c r="A329" s="39">
        <v>614319</v>
      </c>
      <c r="B329" s="40" t="s">
        <v>172</v>
      </c>
      <c r="C329" s="25">
        <v>22000</v>
      </c>
      <c r="D329" s="21">
        <v>22000</v>
      </c>
      <c r="E329" s="66">
        <f t="shared" si="39"/>
        <v>100</v>
      </c>
      <c r="F329" s="91" t="s">
        <v>221</v>
      </c>
    </row>
    <row r="330" spans="1:6" x14ac:dyDescent="0.25">
      <c r="A330" s="39">
        <v>614323</v>
      </c>
      <c r="B330" s="40" t="s">
        <v>128</v>
      </c>
      <c r="C330" s="25">
        <v>34000</v>
      </c>
      <c r="D330" s="21">
        <v>34000</v>
      </c>
      <c r="E330" s="66">
        <f t="shared" si="39"/>
        <v>100</v>
      </c>
      <c r="F330" s="91" t="s">
        <v>218</v>
      </c>
    </row>
    <row r="331" spans="1:6" x14ac:dyDescent="0.25">
      <c r="A331" s="39">
        <v>614324</v>
      </c>
      <c r="B331" s="40" t="s">
        <v>129</v>
      </c>
      <c r="C331" s="25">
        <v>25000</v>
      </c>
      <c r="D331" s="21">
        <v>25000</v>
      </c>
      <c r="E331" s="66">
        <f t="shared" si="39"/>
        <v>100</v>
      </c>
      <c r="F331" s="91" t="s">
        <v>218</v>
      </c>
    </row>
    <row r="332" spans="1:6" x14ac:dyDescent="0.25">
      <c r="A332" s="39" t="s">
        <v>212</v>
      </c>
      <c r="B332" s="40" t="s">
        <v>130</v>
      </c>
      <c r="C332" s="25">
        <v>43000</v>
      </c>
      <c r="D332" s="21">
        <v>37000</v>
      </c>
      <c r="E332" s="66">
        <f t="shared" si="39"/>
        <v>86.04651162790698</v>
      </c>
      <c r="F332" s="91" t="s">
        <v>234</v>
      </c>
    </row>
    <row r="333" spans="1:6" s="143" customFormat="1" x14ac:dyDescent="0.25">
      <c r="A333" s="39" t="s">
        <v>289</v>
      </c>
      <c r="B333" s="40" t="s">
        <v>291</v>
      </c>
      <c r="C333" s="25">
        <v>2500</v>
      </c>
      <c r="D333" s="21">
        <v>1000</v>
      </c>
      <c r="E333" s="66">
        <f t="shared" si="39"/>
        <v>40</v>
      </c>
      <c r="F333" s="91" t="s">
        <v>218</v>
      </c>
    </row>
    <row r="334" spans="1:6" s="143" customFormat="1" x14ac:dyDescent="0.25">
      <c r="A334" s="39" t="s">
        <v>290</v>
      </c>
      <c r="B334" s="40" t="s">
        <v>292</v>
      </c>
      <c r="C334" s="25">
        <v>3000</v>
      </c>
      <c r="D334" s="21">
        <v>3000</v>
      </c>
      <c r="E334" s="66">
        <f t="shared" si="39"/>
        <v>100</v>
      </c>
      <c r="F334" s="91" t="s">
        <v>218</v>
      </c>
    </row>
    <row r="335" spans="1:6" x14ac:dyDescent="0.25">
      <c r="A335" s="39">
        <v>614329</v>
      </c>
      <c r="B335" s="40" t="s">
        <v>131</v>
      </c>
      <c r="C335" s="25">
        <v>15000</v>
      </c>
      <c r="D335" s="21">
        <v>6100</v>
      </c>
      <c r="E335" s="66">
        <f t="shared" si="39"/>
        <v>40.666666666666664</v>
      </c>
      <c r="F335" s="91" t="s">
        <v>218</v>
      </c>
    </row>
    <row r="336" spans="1:6" s="143" customFormat="1" ht="16.5" thickBot="1" x14ac:dyDescent="0.3">
      <c r="A336" s="114"/>
      <c r="B336" s="115"/>
      <c r="C336" s="31"/>
      <c r="D336" s="31"/>
      <c r="E336" s="81"/>
      <c r="F336" s="91"/>
    </row>
    <row r="337" spans="1:6" s="143" customFormat="1" ht="16.5" thickBot="1" x14ac:dyDescent="0.3">
      <c r="A337" s="52">
        <v>6144</v>
      </c>
      <c r="B337" s="55" t="s">
        <v>351</v>
      </c>
      <c r="C337" s="49">
        <f>C338</f>
        <v>10000</v>
      </c>
      <c r="D337" s="49">
        <f>D338</f>
        <v>24000</v>
      </c>
      <c r="E337" s="69">
        <f>(D337/C337)*100</f>
        <v>240</v>
      </c>
      <c r="F337" s="91"/>
    </row>
    <row r="338" spans="1:6" s="143" customFormat="1" x14ac:dyDescent="0.25">
      <c r="A338" s="34">
        <v>614423</v>
      </c>
      <c r="B338" s="35" t="s">
        <v>352</v>
      </c>
      <c r="C338" s="21">
        <v>10000</v>
      </c>
      <c r="D338" s="21">
        <v>24000</v>
      </c>
      <c r="E338" s="66">
        <f t="shared" ref="E338" si="40">(D338/C338)*100</f>
        <v>240</v>
      </c>
      <c r="F338" s="91" t="s">
        <v>234</v>
      </c>
    </row>
    <row r="339" spans="1:6" ht="16.5" thickBot="1" x14ac:dyDescent="0.3">
      <c r="A339" s="42"/>
      <c r="B339" s="42"/>
      <c r="C339" s="31"/>
      <c r="D339" s="31"/>
      <c r="E339" s="64"/>
    </row>
    <row r="340" spans="1:6" s="5" customFormat="1" ht="16.5" thickBot="1" x14ac:dyDescent="0.3">
      <c r="A340" s="52">
        <v>6145</v>
      </c>
      <c r="B340" s="55" t="s">
        <v>208</v>
      </c>
      <c r="C340" s="49">
        <f>C341</f>
        <v>0</v>
      </c>
      <c r="D340" s="49">
        <f>D341</f>
        <v>0</v>
      </c>
      <c r="E340" s="69"/>
      <c r="F340" s="92"/>
    </row>
    <row r="341" spans="1:6" s="5" customFormat="1" x14ac:dyDescent="0.25">
      <c r="A341" s="34">
        <v>614539</v>
      </c>
      <c r="B341" s="35" t="s">
        <v>270</v>
      </c>
      <c r="C341" s="21">
        <v>0</v>
      </c>
      <c r="D341" s="21">
        <v>0</v>
      </c>
      <c r="E341" s="66"/>
      <c r="F341" s="92"/>
    </row>
    <row r="342" spans="1:6" ht="16.5" thickBot="1" x14ac:dyDescent="0.3">
      <c r="A342" s="42"/>
      <c r="B342" s="42"/>
      <c r="C342" s="31"/>
      <c r="D342" s="31"/>
      <c r="E342" s="64"/>
    </row>
    <row r="343" spans="1:6" ht="16.5" thickBot="1" x14ac:dyDescent="0.3">
      <c r="A343" s="52">
        <v>6148</v>
      </c>
      <c r="B343" s="55" t="s">
        <v>132</v>
      </c>
      <c r="C343" s="49">
        <f>C344+C345</f>
        <v>14700</v>
      </c>
      <c r="D343" s="49">
        <f>D344+D345</f>
        <v>14000</v>
      </c>
      <c r="E343" s="69">
        <f>(D343/C343)*100</f>
        <v>95.238095238095227</v>
      </c>
    </row>
    <row r="344" spans="1:6" x14ac:dyDescent="0.25">
      <c r="A344" s="34">
        <v>614811</v>
      </c>
      <c r="B344" s="35" t="s">
        <v>133</v>
      </c>
      <c r="C344" s="21">
        <v>14700</v>
      </c>
      <c r="D344" s="21">
        <v>14000</v>
      </c>
      <c r="E344" s="66">
        <f>(D344/C344)*100</f>
        <v>95.238095238095227</v>
      </c>
      <c r="F344" s="91" t="s">
        <v>218</v>
      </c>
    </row>
    <row r="345" spans="1:6" s="143" customFormat="1" x14ac:dyDescent="0.25">
      <c r="A345" s="39">
        <v>614817</v>
      </c>
      <c r="B345" s="40" t="s">
        <v>277</v>
      </c>
      <c r="C345" s="25">
        <v>0</v>
      </c>
      <c r="D345" s="25">
        <v>0</v>
      </c>
      <c r="E345" s="66"/>
      <c r="F345" s="91" t="s">
        <v>218</v>
      </c>
    </row>
    <row r="346" spans="1:6" s="143" customFormat="1" ht="16.5" thickBot="1" x14ac:dyDescent="0.3">
      <c r="A346" s="114"/>
      <c r="B346" s="115"/>
      <c r="C346" s="31"/>
      <c r="D346" s="31"/>
      <c r="E346" s="81"/>
      <c r="F346" s="91"/>
    </row>
    <row r="347" spans="1:6" s="143" customFormat="1" ht="16.5" thickBot="1" x14ac:dyDescent="0.3">
      <c r="A347" s="52">
        <v>615</v>
      </c>
      <c r="B347" s="55" t="s">
        <v>310</v>
      </c>
      <c r="C347" s="49">
        <f>C348</f>
        <v>0</v>
      </c>
      <c r="D347" s="49">
        <f>D348</f>
        <v>0</v>
      </c>
      <c r="E347" s="69"/>
      <c r="F347" s="91"/>
    </row>
    <row r="348" spans="1:6" s="143" customFormat="1" x14ac:dyDescent="0.25">
      <c r="A348" s="34">
        <v>615411</v>
      </c>
      <c r="B348" s="35" t="s">
        <v>311</v>
      </c>
      <c r="C348" s="21">
        <v>0</v>
      </c>
      <c r="D348" s="21">
        <v>0</v>
      </c>
      <c r="E348" s="66"/>
      <c r="F348" s="91" t="s">
        <v>218</v>
      </c>
    </row>
    <row r="349" spans="1:6" s="113" customFormat="1" ht="16.5" thickBot="1" x14ac:dyDescent="0.3">
      <c r="A349" s="114"/>
      <c r="B349" s="115"/>
      <c r="C349" s="31"/>
      <c r="D349" s="31"/>
      <c r="E349" s="81"/>
      <c r="F349" s="91"/>
    </row>
    <row r="350" spans="1:6" ht="16.5" thickBot="1" x14ac:dyDescent="0.3">
      <c r="A350" s="52">
        <v>616</v>
      </c>
      <c r="B350" s="55" t="s">
        <v>134</v>
      </c>
      <c r="C350" s="49">
        <f>C352+C355</f>
        <v>4300</v>
      </c>
      <c r="D350" s="49">
        <f>D352+D355</f>
        <v>4300</v>
      </c>
      <c r="E350" s="69">
        <f>(D350/C350)*100</f>
        <v>100</v>
      </c>
    </row>
    <row r="351" spans="1:6" ht="16.5" thickBot="1" x14ac:dyDescent="0.3">
      <c r="A351" s="42"/>
      <c r="B351" s="42"/>
      <c r="C351" s="31"/>
      <c r="D351" s="31"/>
      <c r="E351" s="64"/>
    </row>
    <row r="352" spans="1:6" ht="16.5" thickBot="1" x14ac:dyDescent="0.3">
      <c r="A352" s="52">
        <v>6162</v>
      </c>
      <c r="B352" s="55" t="s">
        <v>135</v>
      </c>
      <c r="C352" s="49">
        <f>C353</f>
        <v>4300</v>
      </c>
      <c r="D352" s="49">
        <f>D353</f>
        <v>4300</v>
      </c>
      <c r="E352" s="69">
        <f>(D352/C352)*100</f>
        <v>100</v>
      </c>
    </row>
    <row r="353" spans="1:10" ht="15.75" customHeight="1" x14ac:dyDescent="0.25">
      <c r="A353" s="19">
        <v>616212</v>
      </c>
      <c r="B353" s="20" t="s">
        <v>240</v>
      </c>
      <c r="C353" s="21">
        <v>4300</v>
      </c>
      <c r="D353" s="21">
        <v>4300</v>
      </c>
      <c r="E353" s="66">
        <f>(D353/C353)*100</f>
        <v>100</v>
      </c>
      <c r="F353" s="91" t="s">
        <v>218</v>
      </c>
    </row>
    <row r="354" spans="1:10" ht="16.5" thickBot="1" x14ac:dyDescent="0.3">
      <c r="A354" s="57"/>
      <c r="B354" s="57"/>
      <c r="C354" s="33"/>
      <c r="D354" s="33"/>
      <c r="E354" s="64"/>
    </row>
    <row r="355" spans="1:10" ht="16.5" thickBot="1" x14ac:dyDescent="0.3">
      <c r="A355" s="52">
        <v>6163</v>
      </c>
      <c r="B355" s="55" t="s">
        <v>136</v>
      </c>
      <c r="C355" s="49">
        <f>C356</f>
        <v>0</v>
      </c>
      <c r="D355" s="49">
        <f>D356</f>
        <v>0</v>
      </c>
      <c r="E355" s="69"/>
    </row>
    <row r="356" spans="1:10" ht="30" x14ac:dyDescent="0.25">
      <c r="A356" s="23" t="s">
        <v>213</v>
      </c>
      <c r="B356" s="26" t="s">
        <v>195</v>
      </c>
      <c r="C356" s="25">
        <v>0</v>
      </c>
      <c r="D356" s="25">
        <v>0</v>
      </c>
      <c r="E356" s="70"/>
      <c r="F356" s="91" t="s">
        <v>218</v>
      </c>
    </row>
    <row r="357" spans="1:10" s="116" customFormat="1" ht="16.5" thickBot="1" x14ac:dyDescent="0.3">
      <c r="A357" s="29"/>
      <c r="B357" s="30"/>
      <c r="C357" s="31"/>
      <c r="D357" s="31"/>
      <c r="E357" s="81"/>
      <c r="F357" s="91"/>
    </row>
    <row r="358" spans="1:10" s="2" customFormat="1" ht="16.5" thickBot="1" x14ac:dyDescent="0.3">
      <c r="A358" s="87">
        <v>600000</v>
      </c>
      <c r="B358" s="88" t="s">
        <v>216</v>
      </c>
      <c r="C358" s="89">
        <v>10000</v>
      </c>
      <c r="D358" s="89">
        <v>10000</v>
      </c>
      <c r="E358" s="90">
        <v>0</v>
      </c>
      <c r="F358" s="94" t="s">
        <v>218</v>
      </c>
    </row>
    <row r="359" spans="1:10" ht="16.5" thickBot="1" x14ac:dyDescent="0.3">
      <c r="A359" s="42"/>
      <c r="B359" s="42"/>
      <c r="C359" s="31"/>
      <c r="D359" s="31"/>
      <c r="E359" s="64"/>
    </row>
    <row r="360" spans="1:10" ht="16.5" thickBot="1" x14ac:dyDescent="0.3">
      <c r="A360" s="52">
        <v>6100</v>
      </c>
      <c r="B360" s="55" t="s">
        <v>137</v>
      </c>
      <c r="C360" s="49">
        <f>C166+C179+C186+C303+C347+C350+C358</f>
        <v>2466555</v>
      </c>
      <c r="D360" s="49">
        <f>D166+D179+D186+D303+D347+D350+D358</f>
        <v>2699165</v>
      </c>
      <c r="E360" s="69">
        <f>(D360/C360)*100</f>
        <v>109.43056205922836</v>
      </c>
    </row>
    <row r="361" spans="1:10" ht="16.5" thickBot="1" x14ac:dyDescent="0.3">
      <c r="A361" s="42"/>
      <c r="B361" s="42"/>
      <c r="C361" s="31"/>
      <c r="D361" s="31"/>
      <c r="E361" s="64"/>
    </row>
    <row r="362" spans="1:10" ht="16.5" thickBot="1" x14ac:dyDescent="0.3">
      <c r="A362" s="52">
        <v>8200</v>
      </c>
      <c r="B362" s="55" t="s">
        <v>138</v>
      </c>
      <c r="C362" s="49">
        <f>C364+C414</f>
        <v>3447245</v>
      </c>
      <c r="D362" s="49">
        <f>D364+D414</f>
        <v>915835</v>
      </c>
      <c r="E362" s="69">
        <f>(D362/C362)*100</f>
        <v>26.567157251660383</v>
      </c>
    </row>
    <row r="363" spans="1:10" ht="16.5" thickBot="1" x14ac:dyDescent="0.3">
      <c r="A363" s="42"/>
      <c r="B363" s="42"/>
      <c r="C363" s="31"/>
      <c r="D363" s="31"/>
      <c r="E363" s="64"/>
    </row>
    <row r="364" spans="1:10" ht="16.5" thickBot="1" x14ac:dyDescent="0.3">
      <c r="A364" s="52">
        <v>8210</v>
      </c>
      <c r="B364" s="48" t="s">
        <v>139</v>
      </c>
      <c r="C364" s="49">
        <f>C366+C372+C377+C387+C393</f>
        <v>3402245</v>
      </c>
      <c r="D364" s="49">
        <f>D366+D372+D377+D387+D393</f>
        <v>870835</v>
      </c>
      <c r="E364" s="69">
        <f>(D364/C364)*100</f>
        <v>25.595893299865235</v>
      </c>
    </row>
    <row r="365" spans="1:10" ht="16.5" thickBot="1" x14ac:dyDescent="0.3">
      <c r="A365" s="42"/>
      <c r="B365" s="42"/>
      <c r="C365" s="31"/>
      <c r="D365" s="31"/>
      <c r="E365" s="64"/>
    </row>
    <row r="366" spans="1:10" ht="16.5" thickBot="1" x14ac:dyDescent="0.3">
      <c r="A366" s="52">
        <v>8211</v>
      </c>
      <c r="B366" s="48" t="s">
        <v>140</v>
      </c>
      <c r="C366" s="49">
        <f>C367+C368+C369+C370</f>
        <v>580235</v>
      </c>
      <c r="D366" s="49">
        <f>D367+D368+D369+D370</f>
        <v>0</v>
      </c>
      <c r="E366" s="69">
        <f>(D366/C366)*100</f>
        <v>0</v>
      </c>
    </row>
    <row r="367" spans="1:10" s="143" customFormat="1" x14ac:dyDescent="0.25">
      <c r="A367" s="19" t="s">
        <v>271</v>
      </c>
      <c r="B367" s="43" t="s">
        <v>272</v>
      </c>
      <c r="C367" s="21">
        <v>20920</v>
      </c>
      <c r="D367" s="21">
        <v>0</v>
      </c>
      <c r="E367" s="66">
        <f t="shared" ref="E367:E370" si="41">(D367/C367)*100</f>
        <v>0</v>
      </c>
      <c r="F367" s="91" t="s">
        <v>222</v>
      </c>
    </row>
    <row r="368" spans="1:10" s="131" customFormat="1" x14ac:dyDescent="0.25">
      <c r="A368" s="19" t="s">
        <v>293</v>
      </c>
      <c r="B368" s="51" t="s">
        <v>273</v>
      </c>
      <c r="C368" s="25">
        <v>518315</v>
      </c>
      <c r="D368" s="21">
        <v>0</v>
      </c>
      <c r="E368" s="70">
        <f t="shared" si="41"/>
        <v>0</v>
      </c>
      <c r="F368" s="91" t="s">
        <v>222</v>
      </c>
      <c r="I368" s="131">
        <v>425000</v>
      </c>
      <c r="J368" s="131" t="s">
        <v>430</v>
      </c>
    </row>
    <row r="369" spans="1:6" s="143" customFormat="1" x14ac:dyDescent="0.25">
      <c r="A369" s="19" t="s">
        <v>294</v>
      </c>
      <c r="B369" s="51" t="s">
        <v>295</v>
      </c>
      <c r="C369" s="25">
        <v>15000</v>
      </c>
      <c r="D369" s="21">
        <v>0</v>
      </c>
      <c r="E369" s="70">
        <f t="shared" si="41"/>
        <v>0</v>
      </c>
      <c r="F369" s="91" t="s">
        <v>222</v>
      </c>
    </row>
    <row r="370" spans="1:6" s="143" customFormat="1" x14ac:dyDescent="0.25">
      <c r="A370" s="19" t="s">
        <v>392</v>
      </c>
      <c r="B370" s="51" t="s">
        <v>393</v>
      </c>
      <c r="C370" s="25">
        <v>26000</v>
      </c>
      <c r="D370" s="21">
        <v>0</v>
      </c>
      <c r="E370" s="70">
        <f t="shared" si="41"/>
        <v>0</v>
      </c>
      <c r="F370" s="91" t="s">
        <v>235</v>
      </c>
    </row>
    <row r="371" spans="1:6" ht="16.5" thickBot="1" x14ac:dyDescent="0.3">
      <c r="A371" s="42"/>
      <c r="B371" s="42"/>
      <c r="C371" s="31"/>
      <c r="D371" s="31"/>
      <c r="E371" s="64"/>
    </row>
    <row r="372" spans="1:6" ht="16.5" thickBot="1" x14ac:dyDescent="0.3">
      <c r="A372" s="52">
        <v>8212</v>
      </c>
      <c r="B372" s="48" t="s">
        <v>141</v>
      </c>
      <c r="C372" s="49">
        <f>C373+C374+C375</f>
        <v>54000</v>
      </c>
      <c r="D372" s="49">
        <f>D373+D374+D375</f>
        <v>0</v>
      </c>
      <c r="E372" s="69">
        <f>(D372/C372)*100</f>
        <v>0</v>
      </c>
    </row>
    <row r="373" spans="1:6" s="100" customFormat="1" x14ac:dyDescent="0.25">
      <c r="A373" s="19">
        <v>821211</v>
      </c>
      <c r="B373" s="43" t="s">
        <v>314</v>
      </c>
      <c r="C373" s="21">
        <v>4000</v>
      </c>
      <c r="D373" s="21">
        <v>0</v>
      </c>
      <c r="E373" s="66">
        <f t="shared" ref="E373:E375" si="42">(D373/C373)*100</f>
        <v>0</v>
      </c>
      <c r="F373" s="91" t="s">
        <v>218</v>
      </c>
    </row>
    <row r="374" spans="1:6" s="143" customFormat="1" x14ac:dyDescent="0.25">
      <c r="A374" s="19">
        <v>821214</v>
      </c>
      <c r="B374" s="43" t="s">
        <v>405</v>
      </c>
      <c r="C374" s="21">
        <v>40000</v>
      </c>
      <c r="D374" s="21">
        <v>0</v>
      </c>
      <c r="E374" s="66">
        <f t="shared" si="42"/>
        <v>0</v>
      </c>
      <c r="F374" s="91" t="s">
        <v>218</v>
      </c>
    </row>
    <row r="375" spans="1:6" s="143" customFormat="1" x14ac:dyDescent="0.25">
      <c r="A375" s="23">
        <v>821224</v>
      </c>
      <c r="B375" s="51" t="s">
        <v>362</v>
      </c>
      <c r="C375" s="25">
        <v>10000</v>
      </c>
      <c r="D375" s="25">
        <v>0</v>
      </c>
      <c r="E375" s="66">
        <f t="shared" si="42"/>
        <v>0</v>
      </c>
      <c r="F375" s="91" t="s">
        <v>410</v>
      </c>
    </row>
    <row r="376" spans="1:6" s="143" customFormat="1" ht="16.5" thickBot="1" x14ac:dyDescent="0.3">
      <c r="A376" s="29"/>
      <c r="B376" s="42"/>
      <c r="C376" s="31"/>
      <c r="D376" s="31"/>
      <c r="E376" s="81"/>
      <c r="F376" s="91"/>
    </row>
    <row r="377" spans="1:6" ht="16.5" thickBot="1" x14ac:dyDescent="0.3">
      <c r="A377" s="52">
        <v>8213</v>
      </c>
      <c r="B377" s="48" t="s">
        <v>142</v>
      </c>
      <c r="C377" s="49">
        <f>C378+C379+C380+C381+C382+C383+C384+C385</f>
        <v>191020</v>
      </c>
      <c r="D377" s="49">
        <f>D378+D379+D380+D381+D382+D383+D384+D385</f>
        <v>31500</v>
      </c>
      <c r="E377" s="69">
        <f>(D377/C377)*100</f>
        <v>16.490419851324472</v>
      </c>
    </row>
    <row r="378" spans="1:6" x14ac:dyDescent="0.25">
      <c r="A378" s="19">
        <v>821311</v>
      </c>
      <c r="B378" s="43" t="s">
        <v>143</v>
      </c>
      <c r="C378" s="21">
        <v>3000</v>
      </c>
      <c r="D378" s="21">
        <v>2000</v>
      </c>
      <c r="E378" s="66">
        <f>(D378/C378)*100</f>
        <v>66.666666666666657</v>
      </c>
      <c r="F378" s="91" t="s">
        <v>218</v>
      </c>
    </row>
    <row r="379" spans="1:6" s="143" customFormat="1" x14ac:dyDescent="0.25">
      <c r="A379" s="19" t="s">
        <v>367</v>
      </c>
      <c r="B379" s="43" t="s">
        <v>368</v>
      </c>
      <c r="C379" s="21">
        <v>6955</v>
      </c>
      <c r="D379" s="21">
        <v>0</v>
      </c>
      <c r="E379" s="66">
        <f>(D379/C379)*100</f>
        <v>0</v>
      </c>
      <c r="F379" s="91" t="s">
        <v>232</v>
      </c>
    </row>
    <row r="380" spans="1:6" x14ac:dyDescent="0.25">
      <c r="A380" s="23">
        <v>821312</v>
      </c>
      <c r="B380" s="26" t="s">
        <v>374</v>
      </c>
      <c r="C380" s="25">
        <v>7000</v>
      </c>
      <c r="D380" s="25">
        <v>8000</v>
      </c>
      <c r="E380" s="66">
        <f t="shared" ref="E380:E384" si="43">(D380/C380)*100</f>
        <v>114.28571428571428</v>
      </c>
      <c r="F380" s="91" t="s">
        <v>218</v>
      </c>
    </row>
    <row r="381" spans="1:6" s="143" customFormat="1" x14ac:dyDescent="0.25">
      <c r="A381" s="23">
        <v>821313</v>
      </c>
      <c r="B381" s="26" t="s">
        <v>420</v>
      </c>
      <c r="C381" s="25">
        <v>0</v>
      </c>
      <c r="D381" s="25">
        <v>0</v>
      </c>
      <c r="E381" s="66"/>
      <c r="F381" s="91"/>
    </row>
    <row r="382" spans="1:6" s="143" customFormat="1" x14ac:dyDescent="0.25">
      <c r="A382" s="23">
        <v>821319</v>
      </c>
      <c r="B382" s="26" t="s">
        <v>373</v>
      </c>
      <c r="C382" s="25">
        <v>500</v>
      </c>
      <c r="D382" s="25">
        <v>500</v>
      </c>
      <c r="E382" s="66">
        <f t="shared" si="43"/>
        <v>100</v>
      </c>
      <c r="F382" s="91" t="s">
        <v>218</v>
      </c>
    </row>
    <row r="383" spans="1:6" s="143" customFormat="1" x14ac:dyDescent="0.25">
      <c r="A383" s="23" t="s">
        <v>280</v>
      </c>
      <c r="B383" s="26" t="s">
        <v>296</v>
      </c>
      <c r="C383" s="25">
        <v>20000</v>
      </c>
      <c r="D383" s="25">
        <v>7000</v>
      </c>
      <c r="E383" s="66">
        <f t="shared" si="43"/>
        <v>35</v>
      </c>
      <c r="F383" s="91" t="s">
        <v>218</v>
      </c>
    </row>
    <row r="384" spans="1:6" s="143" customFormat="1" x14ac:dyDescent="0.25">
      <c r="A384" s="23">
        <v>821321</v>
      </c>
      <c r="B384" s="26" t="s">
        <v>326</v>
      </c>
      <c r="C384" s="25">
        <v>12580</v>
      </c>
      <c r="D384" s="25">
        <v>14000</v>
      </c>
      <c r="E384" s="66">
        <f t="shared" si="43"/>
        <v>111.28775834658187</v>
      </c>
      <c r="F384" s="91" t="s">
        <v>218</v>
      </c>
    </row>
    <row r="385" spans="1:6" s="143" customFormat="1" x14ac:dyDescent="0.25">
      <c r="A385" s="23">
        <v>821322</v>
      </c>
      <c r="B385" s="26" t="s">
        <v>406</v>
      </c>
      <c r="C385" s="25">
        <v>140985</v>
      </c>
      <c r="D385" s="25">
        <v>0</v>
      </c>
      <c r="E385" s="70"/>
      <c r="F385" s="91" t="s">
        <v>218</v>
      </c>
    </row>
    <row r="386" spans="1:6" ht="16.5" thickBot="1" x14ac:dyDescent="0.3">
      <c r="A386" s="42"/>
      <c r="B386" s="42"/>
      <c r="C386" s="31"/>
      <c r="D386" s="31"/>
      <c r="E386" s="81"/>
    </row>
    <row r="387" spans="1:6" ht="16.5" thickBot="1" x14ac:dyDescent="0.3">
      <c r="A387" s="52">
        <v>8215</v>
      </c>
      <c r="B387" s="48" t="s">
        <v>145</v>
      </c>
      <c r="C387" s="49">
        <f>C388+C389+C390+C391</f>
        <v>35000</v>
      </c>
      <c r="D387" s="49">
        <f>D388+D389+D390+D391</f>
        <v>13215</v>
      </c>
      <c r="E387" s="69">
        <f>(D387/C387)*100</f>
        <v>37.757142857142853</v>
      </c>
    </row>
    <row r="388" spans="1:6" ht="15.75" customHeight="1" x14ac:dyDescent="0.25">
      <c r="A388" s="19">
        <v>821513</v>
      </c>
      <c r="B388" s="20" t="s">
        <v>422</v>
      </c>
      <c r="C388" s="21">
        <v>0</v>
      </c>
      <c r="D388" s="21">
        <v>0</v>
      </c>
      <c r="E388" s="66"/>
      <c r="F388" s="91" t="s">
        <v>218</v>
      </c>
    </row>
    <row r="389" spans="1:6" s="143" customFormat="1" ht="15.75" customHeight="1" x14ac:dyDescent="0.25">
      <c r="A389" s="23" t="s">
        <v>421</v>
      </c>
      <c r="B389" s="26" t="s">
        <v>423</v>
      </c>
      <c r="C389" s="25">
        <v>0</v>
      </c>
      <c r="D389" s="25">
        <v>0</v>
      </c>
      <c r="E389" s="70"/>
      <c r="F389" s="91"/>
    </row>
    <row r="390" spans="1:6" s="143" customFormat="1" ht="15.75" customHeight="1" x14ac:dyDescent="0.25">
      <c r="A390" s="23">
        <v>821521</v>
      </c>
      <c r="B390" s="26" t="s">
        <v>144</v>
      </c>
      <c r="C390" s="25">
        <v>15000</v>
      </c>
      <c r="D390" s="25">
        <v>0</v>
      </c>
      <c r="E390" s="70">
        <f t="shared" ref="E390:E391" si="44">(D390/C390)*100</f>
        <v>0</v>
      </c>
      <c r="F390" s="91"/>
    </row>
    <row r="391" spans="1:6" s="143" customFormat="1" ht="31.5" customHeight="1" x14ac:dyDescent="0.25">
      <c r="A391" s="19" t="s">
        <v>349</v>
      </c>
      <c r="B391" s="187" t="s">
        <v>336</v>
      </c>
      <c r="C391" s="25">
        <v>20000</v>
      </c>
      <c r="D391" s="25">
        <v>13215</v>
      </c>
      <c r="E391" s="66">
        <f t="shared" si="44"/>
        <v>66.074999999999989</v>
      </c>
      <c r="F391" s="91" t="s">
        <v>218</v>
      </c>
    </row>
    <row r="392" spans="1:6" ht="16.5" thickBot="1" x14ac:dyDescent="0.3">
      <c r="A392" s="42"/>
      <c r="B392" s="42"/>
      <c r="C392" s="31"/>
      <c r="D392" s="31"/>
      <c r="E392" s="64"/>
    </row>
    <row r="393" spans="1:6" ht="16.5" thickBot="1" x14ac:dyDescent="0.3">
      <c r="A393" s="52">
        <v>8216</v>
      </c>
      <c r="B393" s="55" t="s">
        <v>146</v>
      </c>
      <c r="C393" s="49">
        <f>C394+C395+C396+C397+C398+C399+C400+C401+C402+C403+C404+C405+C406+C407+C409+C410+C411</f>
        <v>2541990</v>
      </c>
      <c r="D393" s="49">
        <f>D394+D395+D396+D397+D398+D399+D400+D401+D402+D403+D404+D405+D406+D407+D408+D409+D410+D411+D412</f>
        <v>826120</v>
      </c>
      <c r="E393" s="69">
        <f>(D393/C393)*100</f>
        <v>32.49894767485317</v>
      </c>
    </row>
    <row r="394" spans="1:6" s="143" customFormat="1" x14ac:dyDescent="0.25">
      <c r="A394" s="19">
        <v>821612</v>
      </c>
      <c r="B394" s="20" t="s">
        <v>407</v>
      </c>
      <c r="C394" s="75">
        <v>80000</v>
      </c>
      <c r="D394" s="75">
        <v>80000</v>
      </c>
      <c r="E394" s="66">
        <f t="shared" ref="E394:E411" si="45">(D394/C394)*100</f>
        <v>100</v>
      </c>
      <c r="F394" s="91" t="s">
        <v>222</v>
      </c>
    </row>
    <row r="395" spans="1:6" s="143" customFormat="1" x14ac:dyDescent="0.25">
      <c r="A395" s="19" t="s">
        <v>299</v>
      </c>
      <c r="B395" s="20" t="s">
        <v>305</v>
      </c>
      <c r="C395" s="75">
        <v>81045</v>
      </c>
      <c r="D395" s="75">
        <v>0</v>
      </c>
      <c r="E395" s="66">
        <f t="shared" ref="E395" si="46">(D395/C395)*100</f>
        <v>0</v>
      </c>
      <c r="F395" s="91" t="s">
        <v>222</v>
      </c>
    </row>
    <row r="396" spans="1:6" s="143" customFormat="1" x14ac:dyDescent="0.25">
      <c r="A396" s="19" t="s">
        <v>345</v>
      </c>
      <c r="B396" s="20" t="s">
        <v>344</v>
      </c>
      <c r="C396" s="75">
        <v>250000</v>
      </c>
      <c r="D396" s="75">
        <v>0</v>
      </c>
      <c r="E396" s="66">
        <f t="shared" si="45"/>
        <v>0</v>
      </c>
      <c r="F396" s="91" t="s">
        <v>222</v>
      </c>
    </row>
    <row r="397" spans="1:6" s="143" customFormat="1" x14ac:dyDescent="0.25">
      <c r="A397" s="19" t="s">
        <v>390</v>
      </c>
      <c r="B397" s="20" t="s">
        <v>391</v>
      </c>
      <c r="C397" s="75">
        <v>250000</v>
      </c>
      <c r="D397" s="75">
        <v>250000</v>
      </c>
      <c r="E397" s="66">
        <f t="shared" si="45"/>
        <v>100</v>
      </c>
      <c r="F397" s="91" t="s">
        <v>222</v>
      </c>
    </row>
    <row r="398" spans="1:6" s="143" customFormat="1" x14ac:dyDescent="0.25">
      <c r="A398" s="23" t="s">
        <v>412</v>
      </c>
      <c r="B398" s="26" t="s">
        <v>428</v>
      </c>
      <c r="C398" s="25">
        <v>0</v>
      </c>
      <c r="D398" s="148">
        <v>0</v>
      </c>
      <c r="E398" s="70"/>
      <c r="F398" s="91"/>
    </row>
    <row r="399" spans="1:6" s="143" customFormat="1" ht="17.25" customHeight="1" x14ac:dyDescent="0.25">
      <c r="A399" s="23">
        <v>821618</v>
      </c>
      <c r="B399" s="26" t="s">
        <v>375</v>
      </c>
      <c r="C399" s="25">
        <v>985</v>
      </c>
      <c r="D399" s="25">
        <v>0</v>
      </c>
      <c r="E399" s="70">
        <f t="shared" si="45"/>
        <v>0</v>
      </c>
      <c r="F399" s="91" t="s">
        <v>411</v>
      </c>
    </row>
    <row r="400" spans="1:6" s="143" customFormat="1" ht="16.5" customHeight="1" x14ac:dyDescent="0.25">
      <c r="A400" s="19" t="s">
        <v>315</v>
      </c>
      <c r="B400" s="20" t="s">
        <v>323</v>
      </c>
      <c r="C400" s="75">
        <v>319830</v>
      </c>
      <c r="D400" s="75">
        <v>420000</v>
      </c>
      <c r="E400" s="66">
        <f t="shared" si="45"/>
        <v>131.31976362442549</v>
      </c>
      <c r="F400" s="91" t="s">
        <v>222</v>
      </c>
    </row>
    <row r="401" spans="1:6" s="143" customFormat="1" ht="16.5" customHeight="1" x14ac:dyDescent="0.25">
      <c r="A401" s="19" t="s">
        <v>360</v>
      </c>
      <c r="B401" s="20" t="s">
        <v>361</v>
      </c>
      <c r="C401" s="75">
        <v>30000</v>
      </c>
      <c r="D401" s="75">
        <v>55000</v>
      </c>
      <c r="E401" s="66">
        <f t="shared" si="45"/>
        <v>183.33333333333331</v>
      </c>
      <c r="F401" s="91" t="s">
        <v>222</v>
      </c>
    </row>
    <row r="402" spans="1:6" s="143" customFormat="1" ht="16.5" customHeight="1" x14ac:dyDescent="0.25">
      <c r="A402" s="19" t="s">
        <v>370</v>
      </c>
      <c r="B402" s="20" t="s">
        <v>327</v>
      </c>
      <c r="C402" s="75">
        <v>73565</v>
      </c>
      <c r="D402" s="75">
        <v>0</v>
      </c>
      <c r="E402" s="66">
        <f t="shared" si="45"/>
        <v>0</v>
      </c>
      <c r="F402" s="91" t="s">
        <v>279</v>
      </c>
    </row>
    <row r="403" spans="1:6" s="143" customFormat="1" ht="18" customHeight="1" x14ac:dyDescent="0.25">
      <c r="A403" s="23" t="s">
        <v>300</v>
      </c>
      <c r="B403" s="26" t="s">
        <v>301</v>
      </c>
      <c r="C403" s="75">
        <v>10000</v>
      </c>
      <c r="D403" s="75">
        <v>0</v>
      </c>
      <c r="E403" s="66">
        <f t="shared" si="45"/>
        <v>0</v>
      </c>
      <c r="F403" s="91" t="s">
        <v>411</v>
      </c>
    </row>
    <row r="404" spans="1:6" s="140" customFormat="1" x14ac:dyDescent="0.25">
      <c r="A404" s="23" t="s">
        <v>263</v>
      </c>
      <c r="B404" s="26" t="s">
        <v>264</v>
      </c>
      <c r="C404" s="76">
        <v>60000</v>
      </c>
      <c r="D404" s="75">
        <v>0</v>
      </c>
      <c r="E404" s="66">
        <f t="shared" si="45"/>
        <v>0</v>
      </c>
      <c r="F404" s="91" t="s">
        <v>232</v>
      </c>
    </row>
    <row r="405" spans="1:6" s="7" customFormat="1" ht="18" customHeight="1" x14ac:dyDescent="0.25">
      <c r="A405" s="23" t="s">
        <v>173</v>
      </c>
      <c r="B405" s="26" t="s">
        <v>196</v>
      </c>
      <c r="C405" s="76">
        <v>51365</v>
      </c>
      <c r="D405" s="75">
        <v>0</v>
      </c>
      <c r="E405" s="66">
        <f t="shared" si="45"/>
        <v>0</v>
      </c>
      <c r="F405" s="91" t="s">
        <v>235</v>
      </c>
    </row>
    <row r="406" spans="1:6" s="143" customFormat="1" ht="18" customHeight="1" x14ac:dyDescent="0.25">
      <c r="A406" s="23" t="s">
        <v>317</v>
      </c>
      <c r="B406" s="26" t="s">
        <v>318</v>
      </c>
      <c r="C406" s="76">
        <v>0</v>
      </c>
      <c r="D406" s="75">
        <v>0</v>
      </c>
      <c r="E406" s="66"/>
      <c r="F406" s="91" t="s">
        <v>222</v>
      </c>
    </row>
    <row r="407" spans="1:6" s="77" customFormat="1" x14ac:dyDescent="0.25">
      <c r="A407" s="23" t="s">
        <v>200</v>
      </c>
      <c r="B407" s="26" t="s">
        <v>201</v>
      </c>
      <c r="C407" s="76">
        <v>40000</v>
      </c>
      <c r="D407" s="75">
        <v>0</v>
      </c>
      <c r="E407" s="66">
        <f t="shared" si="45"/>
        <v>0</v>
      </c>
      <c r="F407" s="91" t="s">
        <v>236</v>
      </c>
    </row>
    <row r="408" spans="1:6" s="143" customFormat="1" ht="30" x14ac:dyDescent="0.25">
      <c r="A408" s="23" t="s">
        <v>440</v>
      </c>
      <c r="B408" s="26" t="s">
        <v>443</v>
      </c>
      <c r="C408" s="76">
        <v>0</v>
      </c>
      <c r="D408" s="75">
        <v>12160</v>
      </c>
      <c r="E408" s="66"/>
      <c r="F408" s="91"/>
    </row>
    <row r="409" spans="1:6" s="143" customFormat="1" ht="30" x14ac:dyDescent="0.25">
      <c r="A409" s="23" t="s">
        <v>297</v>
      </c>
      <c r="B409" s="26" t="s">
        <v>298</v>
      </c>
      <c r="C409" s="148">
        <v>1271800</v>
      </c>
      <c r="D409" s="75">
        <v>0</v>
      </c>
      <c r="E409" s="66">
        <f t="shared" si="45"/>
        <v>0</v>
      </c>
      <c r="F409" s="91" t="s">
        <v>222</v>
      </c>
    </row>
    <row r="410" spans="1:6" s="143" customFormat="1" x14ac:dyDescent="0.25">
      <c r="A410" s="23" t="s">
        <v>384</v>
      </c>
      <c r="B410" s="26" t="s">
        <v>385</v>
      </c>
      <c r="C410" s="148">
        <v>20000</v>
      </c>
      <c r="D410" s="75">
        <v>0</v>
      </c>
      <c r="E410" s="66"/>
      <c r="F410" s="91" t="s">
        <v>222</v>
      </c>
    </row>
    <row r="411" spans="1:6" s="143" customFormat="1" x14ac:dyDescent="0.25">
      <c r="A411" s="23" t="s">
        <v>371</v>
      </c>
      <c r="B411" s="26" t="s">
        <v>316</v>
      </c>
      <c r="C411" s="25">
        <v>3400</v>
      </c>
      <c r="D411" s="25">
        <v>0</v>
      </c>
      <c r="E411" s="66">
        <f t="shared" si="45"/>
        <v>0</v>
      </c>
      <c r="F411" s="91" t="s">
        <v>222</v>
      </c>
    </row>
    <row r="412" spans="1:6" s="143" customFormat="1" x14ac:dyDescent="0.25">
      <c r="A412" s="23" t="s">
        <v>442</v>
      </c>
      <c r="B412" s="26" t="s">
        <v>441</v>
      </c>
      <c r="C412" s="76">
        <v>0</v>
      </c>
      <c r="D412" s="75">
        <v>8960</v>
      </c>
      <c r="E412" s="70"/>
      <c r="F412" s="91"/>
    </row>
    <row r="413" spans="1:6" ht="16.5" thickBot="1" x14ac:dyDescent="0.3">
      <c r="A413" s="42"/>
      <c r="B413" s="42"/>
      <c r="C413" s="31"/>
      <c r="D413" s="31"/>
      <c r="E413" s="64"/>
    </row>
    <row r="414" spans="1:6" ht="16.5" thickBot="1" x14ac:dyDescent="0.3">
      <c r="A414" s="52">
        <v>8230</v>
      </c>
      <c r="B414" s="48" t="s">
        <v>147</v>
      </c>
      <c r="C414" s="49">
        <f>C416+C419</f>
        <v>45000</v>
      </c>
      <c r="D414" s="49">
        <f>D416+D419</f>
        <v>45000</v>
      </c>
      <c r="E414" s="69">
        <f>(D414/C414)*100</f>
        <v>100</v>
      </c>
    </row>
    <row r="415" spans="1:6" ht="16.5" thickBot="1" x14ac:dyDescent="0.3">
      <c r="A415" s="42"/>
      <c r="B415" s="42"/>
      <c r="C415" s="31"/>
      <c r="D415" s="31"/>
      <c r="E415" s="64"/>
    </row>
    <row r="416" spans="1:6" s="143" customFormat="1" ht="16.5" thickBot="1" x14ac:dyDescent="0.3">
      <c r="A416" s="52">
        <v>8223</v>
      </c>
      <c r="B416" s="48" t="s">
        <v>414</v>
      </c>
      <c r="C416" s="49">
        <f>C417</f>
        <v>0</v>
      </c>
      <c r="D416" s="49">
        <f>D417</f>
        <v>0</v>
      </c>
      <c r="E416" s="69"/>
      <c r="F416" s="91"/>
    </row>
    <row r="417" spans="1:6" s="143" customFormat="1" x14ac:dyDescent="0.25">
      <c r="A417" s="23">
        <v>822311</v>
      </c>
      <c r="B417" s="26" t="s">
        <v>415</v>
      </c>
      <c r="C417" s="25">
        <v>0</v>
      </c>
      <c r="D417" s="25">
        <v>0</v>
      </c>
      <c r="E417" s="70"/>
      <c r="F417" s="91" t="s">
        <v>218</v>
      </c>
    </row>
    <row r="418" spans="1:6" s="143" customFormat="1" ht="16.5" thickBot="1" x14ac:dyDescent="0.3">
      <c r="A418" s="42"/>
      <c r="B418" s="42"/>
      <c r="C418" s="31"/>
      <c r="D418" s="31"/>
      <c r="E418" s="64"/>
      <c r="F418" s="91"/>
    </row>
    <row r="419" spans="1:6" ht="16.5" thickBot="1" x14ac:dyDescent="0.3">
      <c r="A419" s="52">
        <v>8233</v>
      </c>
      <c r="B419" s="48" t="s">
        <v>148</v>
      </c>
      <c r="C419" s="49">
        <f>C420</f>
        <v>45000</v>
      </c>
      <c r="D419" s="49">
        <f>D420</f>
        <v>45000</v>
      </c>
      <c r="E419" s="69">
        <f>(D419/C419)*100</f>
        <v>100</v>
      </c>
    </row>
    <row r="420" spans="1:6" s="86" customFormat="1" ht="30.75" customHeight="1" thickBot="1" x14ac:dyDescent="0.3">
      <c r="A420" s="23" t="s">
        <v>214</v>
      </c>
      <c r="B420" s="26" t="s">
        <v>215</v>
      </c>
      <c r="C420" s="25">
        <v>45000</v>
      </c>
      <c r="D420" s="25">
        <v>45000</v>
      </c>
      <c r="E420" s="70">
        <f>(D420/C420)*100</f>
        <v>100</v>
      </c>
      <c r="F420" s="91" t="s">
        <v>218</v>
      </c>
    </row>
    <row r="421" spans="1:6" ht="16.5" thickBot="1" x14ac:dyDescent="0.3">
      <c r="A421" s="54"/>
      <c r="B421" s="48" t="s">
        <v>150</v>
      </c>
      <c r="C421" s="49">
        <v>0</v>
      </c>
      <c r="D421" s="49">
        <v>0</v>
      </c>
      <c r="E421" s="69">
        <v>0</v>
      </c>
      <c r="F421" s="91" t="s">
        <v>218</v>
      </c>
    </row>
    <row r="422" spans="1:6" ht="16.5" thickBot="1" x14ac:dyDescent="0.3">
      <c r="A422" s="44"/>
      <c r="B422" s="45" t="s">
        <v>149</v>
      </c>
      <c r="C422" s="46">
        <f>C360+C362+C421</f>
        <v>5913800</v>
      </c>
      <c r="D422" s="46">
        <f>D360+D362+D421</f>
        <v>3615000</v>
      </c>
      <c r="E422" s="73">
        <f>(D422/C422)*100</f>
        <v>61.128208596841283</v>
      </c>
    </row>
    <row r="423" spans="1:6" s="80" customFormat="1" x14ac:dyDescent="0.25">
      <c r="A423" s="104"/>
      <c r="B423" s="105"/>
      <c r="C423" s="106"/>
      <c r="D423" s="106"/>
      <c r="E423" s="107"/>
      <c r="F423" s="93"/>
    </row>
    <row r="424" spans="1:6" s="80" customFormat="1" x14ac:dyDescent="0.25">
      <c r="A424" s="104"/>
      <c r="B424" s="105"/>
      <c r="C424" s="106"/>
      <c r="D424" s="106"/>
      <c r="E424" s="107"/>
      <c r="F424" s="93"/>
    </row>
    <row r="425" spans="1:6" s="80" customFormat="1" x14ac:dyDescent="0.25">
      <c r="A425" s="104"/>
      <c r="B425" s="105"/>
      <c r="C425" s="106"/>
      <c r="D425" s="106"/>
      <c r="E425" s="107"/>
      <c r="F425" s="93"/>
    </row>
    <row r="426" spans="1:6" s="143" customFormat="1" x14ac:dyDescent="0.25">
      <c r="A426" s="10"/>
      <c r="B426" s="10"/>
      <c r="C426" s="11"/>
      <c r="D426" s="11"/>
      <c r="E426" s="63"/>
      <c r="F426" s="91"/>
    </row>
    <row r="427" spans="1:6" s="143" customFormat="1" x14ac:dyDescent="0.25">
      <c r="A427" s="10"/>
      <c r="B427" s="10"/>
      <c r="C427" s="11"/>
      <c r="D427" s="11"/>
      <c r="E427" s="63"/>
      <c r="F427" s="91"/>
    </row>
    <row r="428" spans="1:6" s="143" customFormat="1" hidden="1" x14ac:dyDescent="0.25">
      <c r="A428" s="10"/>
      <c r="B428" s="221" t="s">
        <v>427</v>
      </c>
      <c r="C428" s="213"/>
      <c r="D428" s="11"/>
      <c r="E428" s="63"/>
      <c r="F428" s="91"/>
    </row>
    <row r="429" spans="1:6" hidden="1" x14ac:dyDescent="0.25">
      <c r="B429" s="214" t="s">
        <v>363</v>
      </c>
      <c r="C429" s="215">
        <f>D160</f>
        <v>3615000</v>
      </c>
    </row>
    <row r="430" spans="1:6" hidden="1" x14ac:dyDescent="0.25">
      <c r="B430" s="216" t="s">
        <v>364</v>
      </c>
      <c r="C430" s="217">
        <f>D422</f>
        <v>3615000</v>
      </c>
    </row>
    <row r="431" spans="1:6" ht="16.5" hidden="1" thickBot="1" x14ac:dyDescent="0.3">
      <c r="B431" s="218" t="s">
        <v>445</v>
      </c>
      <c r="C431" s="219">
        <f>C429-C430</f>
        <v>0</v>
      </c>
    </row>
    <row r="433" spans="1:6" s="2" customFormat="1" x14ac:dyDescent="0.25">
      <c r="A433" s="222"/>
      <c r="B433" s="222"/>
      <c r="C433" s="223"/>
      <c r="D433" s="223"/>
      <c r="E433" s="224"/>
      <c r="F433" s="94"/>
    </row>
    <row r="434" spans="1:6" s="2" customFormat="1" x14ac:dyDescent="0.25">
      <c r="A434" s="222"/>
      <c r="B434" s="222"/>
      <c r="C434" s="223"/>
      <c r="D434" s="223"/>
      <c r="E434" s="224"/>
      <c r="F434" s="94"/>
    </row>
    <row r="435" spans="1:6" s="2" customFormat="1" x14ac:dyDescent="0.25">
      <c r="A435" s="222"/>
      <c r="B435" s="222"/>
      <c r="C435" s="223"/>
      <c r="D435" s="223"/>
      <c r="E435" s="224"/>
      <c r="F435" s="94"/>
    </row>
  </sheetData>
  <mergeCells count="1">
    <mergeCell ref="A1:E1"/>
  </mergeCells>
  <pageMargins left="3.937007874015748E-2" right="3.937007874015748E-2" top="0.35433070866141736" bottom="0.35433070866141736" header="0.59055118110236227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Nacrt za 2024.g.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2023-11-30T08:17:56Z</cp:lastPrinted>
  <dcterms:created xsi:type="dcterms:W3CDTF">2016-09-26T05:51:21Z</dcterms:created>
  <dcterms:modified xsi:type="dcterms:W3CDTF">2023-12-04T07:25:31Z</dcterms:modified>
</cp:coreProperties>
</file>